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KTFO\SZEMO\Szolgáltatásokat összefoglaló monitoring jelentés\2018. IV. negyedév\Végleges\"/>
    </mc:Choice>
  </mc:AlternateContent>
  <bookViews>
    <workbookView xWindow="-105" yWindow="-45" windowWidth="10050" windowHeight="9675" tabRatio="641"/>
  </bookViews>
  <sheets>
    <sheet name="Jelentés monitoring adatai" sheetId="1" r:id="rId1"/>
    <sheet name="Egyéb monitoring adatok" sheetId="2" r:id="rId2"/>
    <sheet name="Nyilvántartások adatai" sheetId="3" r:id="rId3"/>
    <sheet name="Nyilvántartások egyéb adatai" sheetId="4" r:id="rId4"/>
  </sheets>
  <calcPr calcId="152511"/>
  <customWorkbookViews>
    <customWorkbookView name="BM - Egyéni nézet" guid="{D1358620-759C-48B5-985D-8F057FD9C6DA}" mergeInterval="0" personalView="1" maximized="1" windowWidth="1354" windowHeight="632" activeSheetId="3"/>
  </customWorkbookViews>
</workbook>
</file>

<file path=xl/calcChain.xml><?xml version="1.0" encoding="utf-8"?>
<calcChain xmlns="http://schemas.openxmlformats.org/spreadsheetml/2006/main">
  <c r="O18" i="4" l="1"/>
  <c r="O17" i="4"/>
  <c r="O16" i="4"/>
  <c r="O15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H70" i="3"/>
  <c r="G50" i="3"/>
  <c r="H50" i="3"/>
  <c r="H22" i="3"/>
  <c r="G22" i="3"/>
  <c r="G70" i="3"/>
  <c r="F70" i="3"/>
  <c r="F50" i="3"/>
  <c r="F22" i="3"/>
  <c r="E22" i="3"/>
  <c r="E50" i="3"/>
  <c r="E70" i="3"/>
  <c r="O39" i="1"/>
  <c r="D36" i="1"/>
  <c r="E36" i="1"/>
  <c r="F36" i="1"/>
  <c r="G36" i="1"/>
  <c r="H36" i="1"/>
  <c r="I36" i="1"/>
  <c r="J36" i="1"/>
  <c r="K36" i="1"/>
  <c r="L36" i="1"/>
  <c r="M36" i="1"/>
  <c r="N36" i="1"/>
  <c r="C36" i="1"/>
  <c r="D30" i="1"/>
  <c r="E30" i="1"/>
  <c r="F30" i="1"/>
  <c r="G30" i="1"/>
  <c r="H30" i="1"/>
  <c r="I30" i="1"/>
  <c r="J30" i="1"/>
  <c r="K30" i="1"/>
  <c r="L30" i="1"/>
  <c r="M30" i="1"/>
  <c r="N30" i="1"/>
  <c r="C30" i="1"/>
  <c r="N20" i="1"/>
  <c r="M20" i="1"/>
  <c r="L20" i="1"/>
  <c r="K20" i="1"/>
  <c r="J20" i="1"/>
  <c r="I20" i="1"/>
  <c r="H20" i="1"/>
  <c r="G20" i="1"/>
  <c r="F20" i="1"/>
  <c r="E20" i="1"/>
  <c r="D20" i="1"/>
  <c r="C20" i="1"/>
  <c r="C24" i="1"/>
  <c r="D24" i="1"/>
  <c r="E24" i="1"/>
  <c r="F24" i="1"/>
  <c r="G24" i="1"/>
  <c r="H24" i="1"/>
  <c r="I24" i="1"/>
  <c r="J24" i="1"/>
  <c r="K24" i="1"/>
  <c r="L24" i="1"/>
  <c r="M24" i="1"/>
  <c r="N24" i="1"/>
  <c r="D24" i="2"/>
  <c r="E24" i="2"/>
  <c r="F24" i="2"/>
  <c r="G24" i="2"/>
  <c r="H24" i="2"/>
  <c r="I24" i="2"/>
  <c r="J24" i="2"/>
  <c r="K24" i="2"/>
  <c r="L24" i="2"/>
  <c r="M24" i="2"/>
  <c r="N24" i="2"/>
  <c r="C24" i="2"/>
  <c r="O24" i="2"/>
  <c r="O24" i="1"/>
  <c r="O28" i="2"/>
  <c r="O27" i="2"/>
  <c r="O13" i="2"/>
  <c r="O12" i="2"/>
  <c r="O26" i="2"/>
  <c r="O25" i="2"/>
  <c r="O11" i="2"/>
  <c r="O10" i="2"/>
  <c r="O9" i="2"/>
  <c r="O8" i="2"/>
  <c r="O7" i="2"/>
  <c r="O6" i="2"/>
  <c r="O5" i="2"/>
  <c r="O4" i="2"/>
  <c r="O3" i="2"/>
  <c r="O2" i="2"/>
  <c r="O12" i="1"/>
  <c r="O40" i="1"/>
  <c r="O38" i="1"/>
  <c r="O37" i="1"/>
  <c r="O36" i="1"/>
  <c r="O35" i="1"/>
  <c r="O34" i="1"/>
  <c r="O33" i="1"/>
  <c r="O32" i="1"/>
  <c r="O31" i="1"/>
  <c r="O30" i="1"/>
  <c r="O29" i="1"/>
  <c r="O27" i="1"/>
  <c r="O26" i="1"/>
  <c r="O25" i="1"/>
  <c r="O23" i="1"/>
  <c r="O22" i="1"/>
  <c r="O21" i="1"/>
  <c r="O20" i="1"/>
  <c r="O19" i="1"/>
  <c r="O18" i="1"/>
  <c r="O17" i="1"/>
  <c r="O16" i="1"/>
  <c r="O15" i="1"/>
  <c r="O14" i="1"/>
  <c r="O13" i="1"/>
  <c r="O10" i="1"/>
  <c r="O9" i="1"/>
  <c r="O8" i="1"/>
  <c r="O7" i="1"/>
  <c r="O6" i="1"/>
  <c r="O5" i="1"/>
  <c r="O4" i="1"/>
  <c r="O3" i="1"/>
  <c r="O2" i="1"/>
  <c r="O11" i="1"/>
</calcChain>
</file>

<file path=xl/sharedStrings.xml><?xml version="1.0" encoding="utf-8"?>
<sst xmlns="http://schemas.openxmlformats.org/spreadsheetml/2006/main" count="258" uniqueCount="211">
  <si>
    <t>Szolgáltatás</t>
  </si>
  <si>
    <t>Vizsgált adat</t>
  </si>
  <si>
    <t>Okmányirodai tevékenységszám</t>
  </si>
  <si>
    <t>Kibocsátott okmányok darabszáma</t>
  </si>
  <si>
    <t>Vezetői engedély</t>
  </si>
  <si>
    <t>Forgalmi engedély</t>
  </si>
  <si>
    <t>Törzskönyv</t>
  </si>
  <si>
    <t>Útlevél</t>
  </si>
  <si>
    <t>Magyar igazolvány</t>
  </si>
  <si>
    <t>OkmányApp</t>
  </si>
  <si>
    <t>XR Rendszer</t>
  </si>
  <si>
    <t>Ügyfélkapu</t>
  </si>
  <si>
    <t>JÜB adatszolgáltatás</t>
  </si>
  <si>
    <t>Közjegyző</t>
  </si>
  <si>
    <t>Ügyvéd</t>
  </si>
  <si>
    <t>Bírósági végrehajtó</t>
  </si>
  <si>
    <t>Útlevél lejárata</t>
  </si>
  <si>
    <t>Vezetői engedély lejárata</t>
  </si>
  <si>
    <t>Személyi igazolvány lejárata</t>
  </si>
  <si>
    <t>Forgalmi engedély lejárata</t>
  </si>
  <si>
    <t>eSzemélyi igazolvány igénylés</t>
  </si>
  <si>
    <t>Egyéni vállalkozói tevékenység megkezdése</t>
  </si>
  <si>
    <t>Egyéni vállalkozói tevékenység szünetelés utáni folytatása</t>
  </si>
  <si>
    <t>Egyéni vállalkozói tevékenység megszüntetése</t>
  </si>
  <si>
    <t>Parkolási igazolvány igénylése (személyi)</t>
  </si>
  <si>
    <t>Parkolási igazolvány igénylése (intézményi)</t>
  </si>
  <si>
    <t>Parkolási igazolvány igénylés</t>
  </si>
  <si>
    <t>Gyorsított útlevél szolgáltatás</t>
  </si>
  <si>
    <t>Konzulátusok</t>
  </si>
  <si>
    <t>Postai kirendeltségek</t>
  </si>
  <si>
    <t>Proaktív értesítő szolgáltatás okmány érvényességének lejáratáról</t>
  </si>
  <si>
    <t>Ügyfélkapu jelszó lejárata</t>
  </si>
  <si>
    <t xml:space="preserve">Egyéni vállalkozói tevékenység szüneteltetése </t>
  </si>
  <si>
    <t>Egyéni vállalkozással kapcsolatos adatváltozás bejelentése</t>
  </si>
  <si>
    <t>Okmány elkészültéről értesítő sms/e-mail szolgáltatás</t>
  </si>
  <si>
    <t>Lakcímigazolvány</t>
  </si>
  <si>
    <t>Parkolási igazolvány pótlása</t>
  </si>
  <si>
    <t>Parkolási igazolvány cseréje</t>
  </si>
  <si>
    <t>Eredetiségvizsgálat</t>
  </si>
  <si>
    <t>Jogellenes beavatkozás vagy ennek gyanúja az egyedi azonosítókban</t>
  </si>
  <si>
    <t xml:space="preserve">Személyi adat- és lakcímnyilvántartás adatai </t>
  </si>
  <si>
    <t>Összesen nyilvántartott személyből</t>
  </si>
  <si>
    <t>Összesen nyilvántartott személy életkor és nemek szerinti megoszlásban</t>
  </si>
  <si>
    <t>Kiskorú</t>
  </si>
  <si>
    <t>65 év feletti</t>
  </si>
  <si>
    <t>nő</t>
  </si>
  <si>
    <t>férfi</t>
  </si>
  <si>
    <t>Összesen nyilvántartott személyek száma</t>
  </si>
  <si>
    <t>Magyarországon élő magyar</t>
  </si>
  <si>
    <t>Bevándorolt külföldi</t>
  </si>
  <si>
    <t>Oltalmazott státuszú</t>
  </si>
  <si>
    <t>Szabad mozgás- és tartózkodás joggal rendelkező</t>
  </si>
  <si>
    <t>Letelepedett</t>
  </si>
  <si>
    <t>Honosított</t>
  </si>
  <si>
    <t>Külföldön élő magyar</t>
  </si>
  <si>
    <t>Menekült külföldi</t>
  </si>
  <si>
    <t>Egyéni vállalkozók nyilvántartásának adatai</t>
  </si>
  <si>
    <t>Nyilvántartott egyéni vállalkozók száma</t>
  </si>
  <si>
    <t>Működő egyéni vállalkozó</t>
  </si>
  <si>
    <t>Szünetelő egyéni vállalkozó</t>
  </si>
  <si>
    <t>18-65 év közötti</t>
  </si>
  <si>
    <r>
      <t>Megszűnt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egyéni vállalkozó</t>
    </r>
  </si>
  <si>
    <t>Bűnügyi nyilvántartási rendszer adatai</t>
  </si>
  <si>
    <t xml:space="preserve">A bűnügyi nyilvántartási rendszer egyes bűnügyi nyilvántartásainak adatai </t>
  </si>
  <si>
    <t xml:space="preserve">Az Európai Unió tagállamainak bíróságai által magyar állampolgárokkal szemben hozott ítéletek nyilvántartásának adatai </t>
  </si>
  <si>
    <t xml:space="preserve">Szabálysértési nyilvántartási rendszer adatai </t>
  </si>
  <si>
    <t xml:space="preserve">Útiokmány-nyilvántartás adatai </t>
  </si>
  <si>
    <t>Érvényes útlevelek száma</t>
  </si>
  <si>
    <t>Magyar igazolvány és hozzátartozói igazolvány nyilvántartás adatai</t>
  </si>
  <si>
    <t>Érvényes magyar igazolványok száma</t>
  </si>
  <si>
    <t>Érvényes magyar hozzátartozói igazolványok száma</t>
  </si>
  <si>
    <t>Nemzeti Egységes Kártyarendszer (NEK) nyilvántartás adatai</t>
  </si>
  <si>
    <t>NEK regisztrációval rendelkező személyek száma</t>
  </si>
  <si>
    <t>NEK keretében kiadott kártyával (diákigazolvány) rendelkezők száma</t>
  </si>
  <si>
    <t>Vezetői engedély nyilvántartás adatai</t>
  </si>
  <si>
    <t>Érvényes, személyazonosításra alkalmas vezetői engedélyek száma</t>
  </si>
  <si>
    <t xml:space="preserve">Parkolási igazolvány nyilvántartás adatai </t>
  </si>
  <si>
    <t xml:space="preserve">Jármű-nyilvántartás adatai </t>
  </si>
  <si>
    <t>Forgalomban lévő járművek száma</t>
  </si>
  <si>
    <t>Forgalomban lévő járművek járműfajták szerinti bontásban</t>
  </si>
  <si>
    <t>Személygépkocsi</t>
  </si>
  <si>
    <t>Tehergépkocsi</t>
  </si>
  <si>
    <t>Autóbusz</t>
  </si>
  <si>
    <t>Motorkerékpár</t>
  </si>
  <si>
    <t>Lakókocsi</t>
  </si>
  <si>
    <t>Segédmotoros kerékpár</t>
  </si>
  <si>
    <t>Vontató</t>
  </si>
  <si>
    <t>Lassú jármű</t>
  </si>
  <si>
    <t>Pótkocsi</t>
  </si>
  <si>
    <t>Utánfutó</t>
  </si>
  <si>
    <t>Okmánytári adatok</t>
  </si>
  <si>
    <t>Gépjármű irat</t>
  </si>
  <si>
    <t>Lakcím alapirat</t>
  </si>
  <si>
    <r>
      <t xml:space="preserve">Érvényes parkolási igazolványok száma </t>
    </r>
    <r>
      <rPr>
        <b/>
        <sz val="10"/>
        <color theme="1"/>
        <rFont val="Calibri"/>
        <family val="2"/>
        <charset val="238"/>
        <scheme val="minor"/>
      </rPr>
      <t>személyek</t>
    </r>
    <r>
      <rPr>
        <sz val="10"/>
        <color theme="1"/>
        <rFont val="Calibri"/>
        <family val="2"/>
        <charset val="238"/>
        <scheme val="minor"/>
      </rPr>
      <t xml:space="preserve"> részére</t>
    </r>
  </si>
  <si>
    <r>
      <t xml:space="preserve">Érvényes parkolási igazolványok száma </t>
    </r>
    <r>
      <rPr>
        <b/>
        <sz val="10"/>
        <color theme="1"/>
        <rFont val="Calibri"/>
        <family val="2"/>
        <charset val="238"/>
        <scheme val="minor"/>
      </rPr>
      <t>intézmények</t>
    </r>
    <r>
      <rPr>
        <sz val="10"/>
        <color theme="1"/>
        <rFont val="Calibri"/>
        <family val="2"/>
        <charset val="238"/>
        <scheme val="minor"/>
      </rPr>
      <t xml:space="preserve"> részére</t>
    </r>
  </si>
  <si>
    <t>Az Okmánytárban tárolt dokumentumok mennyisége iratfolyóméterben</t>
  </si>
  <si>
    <t>ifm</t>
  </si>
  <si>
    <t>XR-en keresztül elintézett okmányirodai ügyek</t>
  </si>
  <si>
    <t>-</t>
  </si>
  <si>
    <t>Elektronikus úton előterjesztett igénylések száma</t>
  </si>
  <si>
    <t xml:space="preserve">Papír alapon előterjesztett igénylések száma </t>
  </si>
  <si>
    <r>
      <t xml:space="preserve">Országos normatív statisztika
</t>
    </r>
    <r>
      <rPr>
        <sz val="8"/>
        <color rgb="FF000000"/>
        <rFont val="Calibri"/>
        <family val="2"/>
        <charset val="238"/>
      </rPr>
      <t>Az okmányiroda és kormányablak ügyfélszolgálatokon intézett gépjármű, egyéni vállalkozó, lakcímigazolvány, vezetői engedély, személyazonosító igazolvány, útlevél, parkolási igazolvány és Ügyfélkapu ügyek meghatározott körének összege</t>
    </r>
  </si>
  <si>
    <r>
      <t xml:space="preserve">Igényelt állandó eSzemélyi igazolvány
</t>
    </r>
    <r>
      <rPr>
        <sz val="8"/>
        <color rgb="FF000000"/>
        <rFont val="Calibri"/>
        <family val="2"/>
        <charset val="238"/>
      </rPr>
      <t>2016. január 1-től chipet tartalmazó elektronikus személyi igazolvány kerül kiállításra</t>
    </r>
  </si>
  <si>
    <r>
      <t xml:space="preserve">e-Aláírás funkciót tartalmaz
</t>
    </r>
    <r>
      <rPr>
        <sz val="8"/>
        <color rgb="FF000000"/>
        <rFont val="Calibri"/>
        <family val="2"/>
        <charset val="238"/>
      </rPr>
      <t>A 14 évet betöltött jogosult kérheti, hogy az igazolvány tartalmazzon e-Aláírás funkciót</t>
    </r>
  </si>
  <si>
    <r>
      <t xml:space="preserve">Indított ügyek
</t>
    </r>
    <r>
      <rPr>
        <sz val="8"/>
        <color rgb="FF000000"/>
        <rFont val="Calibri"/>
        <family val="2"/>
        <charset val="238"/>
      </rPr>
      <t>A Webes Ügysegéd online felületen keresztül megkezdett összes ügyintézési folyamat</t>
    </r>
  </si>
  <si>
    <t>Webes Ügysegéd</t>
  </si>
  <si>
    <r>
      <t xml:space="preserve">Megkezdett folyamatok
</t>
    </r>
    <r>
      <rPr>
        <sz val="8"/>
        <color rgb="FF000000"/>
        <rFont val="Calibri"/>
        <family val="2"/>
        <charset val="238"/>
      </rPr>
      <t>Az OkmányApp mobilapplikáción keresztül megkezdett összes ügyintézési folyamat</t>
    </r>
  </si>
  <si>
    <r>
      <t xml:space="preserve">Benyújtott kérelem
</t>
    </r>
    <r>
      <rPr>
        <sz val="8"/>
        <color rgb="FF000000"/>
        <rFont val="Calibri"/>
        <family val="2"/>
        <charset val="238"/>
      </rPr>
      <t>A megkezdett folyamatok közül azok, amelyeknél az ügyfél eljutott az ügyintézési folyamat végére, benyújtotta a kérelmet</t>
    </r>
  </si>
  <si>
    <r>
      <t xml:space="preserve">Okmányirodai időpontfoglalás
</t>
    </r>
    <r>
      <rPr>
        <sz val="8"/>
        <color rgb="FF000000"/>
        <rFont val="Calibri"/>
        <family val="2"/>
        <charset val="238"/>
      </rPr>
      <t>Az XR rendszeren keresztüli időpontfoglalás okmányirodába</t>
    </r>
  </si>
  <si>
    <r>
      <t xml:space="preserve">Összes lekérdezés
</t>
    </r>
    <r>
      <rPr>
        <sz val="8"/>
        <color rgb="FF000000"/>
        <rFont val="Calibri"/>
        <family val="2"/>
        <charset val="238"/>
      </rPr>
      <t>Személyazonosításra alkalmas okmányok esetében lehetőség van az igénylőlap bizonylatszáma alapján az okmány gyártási státuszának lekérdezésére online</t>
    </r>
  </si>
  <si>
    <t>Útlevél lekérdezés</t>
  </si>
  <si>
    <t>Vezetői engedély lekérdezés</t>
  </si>
  <si>
    <t>Személyazonosító igazolvány lekérdezés</t>
  </si>
  <si>
    <r>
      <t xml:space="preserve">Érvényes jelszóval rendelkező Ügyfélkapuk száma
</t>
    </r>
    <r>
      <rPr>
        <sz val="8"/>
        <color rgb="FF000000"/>
        <rFont val="Calibri"/>
        <family val="2"/>
        <charset val="238"/>
      </rPr>
      <t>Az adott időszak utolsó napján érvényes állapot</t>
    </r>
  </si>
  <si>
    <r>
      <t xml:space="preserve">Regisztráció
</t>
    </r>
    <r>
      <rPr>
        <sz val="8"/>
        <color rgb="FF000000"/>
        <rFont val="Calibri"/>
        <family val="2"/>
        <charset val="238"/>
      </rPr>
      <t>Az érvényes Ügyfélkapuk száma a regisztrációk és az aktiválások miatt növekszik, a megszüntetés és a jelszó lejárata miatt viszont csökken</t>
    </r>
  </si>
  <si>
    <t>E-mail igénylése</t>
  </si>
  <si>
    <t>SMS igénylése</t>
  </si>
  <si>
    <t>SMS és e-mail igénylése</t>
  </si>
  <si>
    <r>
      <t xml:space="preserve">Összes értesítés
</t>
    </r>
    <r>
      <rPr>
        <sz val="8"/>
        <color rgb="FF000000"/>
        <rFont val="Calibri"/>
        <family val="2"/>
        <charset val="238"/>
      </rPr>
      <t>Az Ügyfélkapuval rendelkezők maximum három alkalommal, meghatározott időpontokban e-mail értesítést kapnak okmányuk érvényességének közelgő lejáratáról</t>
    </r>
  </si>
  <si>
    <r>
      <t xml:space="preserve">Összes lekérdezés
</t>
    </r>
    <r>
      <rPr>
        <sz val="8"/>
        <color rgb="FF000000"/>
        <rFont val="Calibri"/>
        <family val="2"/>
        <charset val="238"/>
      </rPr>
      <t>A jogszabályban meghatározott, és rendszerhasználati jogosultsággal rendelkező felhasználók által a Jogügyletek Biztonságát Erősítő Adatszolgáltatási Keretrendszeren keresztül indított lekérdezések száma</t>
    </r>
  </si>
  <si>
    <r>
      <t xml:space="preserve">Azonnali (24 óra)
</t>
    </r>
    <r>
      <rPr>
        <sz val="8"/>
        <color rgb="FF000000"/>
        <rFont val="Calibri"/>
        <family val="2"/>
        <charset val="238"/>
      </rPr>
      <t>24 órán belüli eljárás keretében történő kiállítás igénylése</t>
    </r>
  </si>
  <si>
    <r>
      <t xml:space="preserve">Sürgősségi (3 nap)
</t>
    </r>
    <r>
      <rPr>
        <sz val="8"/>
        <color rgb="FF000000"/>
        <rFont val="Calibri"/>
        <family val="2"/>
        <charset val="238"/>
      </rPr>
      <t>3 napon belüli eljárás keretében történő kiállítás igénylése</t>
    </r>
  </si>
  <si>
    <r>
      <t xml:space="preserve">Soron kívüli (7 nap)
</t>
    </r>
    <r>
      <rPr>
        <sz val="8"/>
        <color rgb="FF000000"/>
        <rFont val="Calibri"/>
        <family val="2"/>
        <charset val="238"/>
      </rPr>
      <t>7 napon belüli eljárás keretében történő kiállítás igénylése</t>
    </r>
  </si>
  <si>
    <r>
      <t xml:space="preserve">Előterjesztett hatósági erkölcsi bizonyítvány igénylések száma
</t>
    </r>
    <r>
      <rPr>
        <sz val="10"/>
        <rFont val="Calibri"/>
        <family val="2"/>
        <charset val="238"/>
      </rPr>
      <t>A</t>
    </r>
    <r>
      <rPr>
        <sz val="8"/>
        <rFont val="Calibri"/>
        <family val="2"/>
        <charset val="238"/>
      </rPr>
      <t>z összes, adott időszakban beérkezett kérelem száma, függetlenül attól, hogy a kérelemre indult eljárás hol tart, abban milyen köztes vagy végső döntés született, illetve született-e egyáltalán az adott időszak végéig</t>
    </r>
  </si>
  <si>
    <r>
      <t xml:space="preserve">Érvényes Ügyfélkapuk száma a nyitás helyszíne szerint
</t>
    </r>
    <r>
      <rPr>
        <sz val="10"/>
        <color rgb="FF000000"/>
        <rFont val="Calibri"/>
        <family val="2"/>
        <charset val="238"/>
      </rPr>
      <t>(az adott időszak utolsó napján érvényes állapot)</t>
    </r>
  </si>
  <si>
    <t>Nemzeti Adó- és Vámhivatal (NAV)</t>
  </si>
  <si>
    <t>Hatósági erkölcsi bizonyítvány</t>
  </si>
  <si>
    <t>Nyilvántartás</t>
  </si>
  <si>
    <r>
      <t>Egyéni vállalkozás</t>
    </r>
    <r>
      <rPr>
        <sz val="10"/>
        <color rgb="FF000000"/>
        <rFont val="Calibri"/>
        <family val="2"/>
        <charset val="238"/>
      </rPr>
      <t xml:space="preserve"> (Webes Ügysegéden keresztül benyújtott kérelmek)</t>
    </r>
  </si>
  <si>
    <r>
      <t>Okmánystátusz lekérdező szolgáltatás</t>
    </r>
    <r>
      <rPr>
        <sz val="10"/>
        <color rgb="FF000000"/>
        <rFont val="Calibri"/>
        <family val="2"/>
        <charset val="238"/>
      </rPr>
      <t xml:space="preserve">
(okmány gyártási állapota)</t>
    </r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</si>
  <si>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</si>
  <si>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</si>
  <si>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</si>
  <si>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</si>
  <si>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</si>
  <si>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</si>
  <si>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</si>
  <si>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</si>
  <si>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</si>
  <si>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</si>
  <si>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</si>
  <si>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</si>
  <si>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Okmányirodák, kormányablakok</t>
  </si>
  <si>
    <t>Kormányhivatalok (volt KIÜSZI)</t>
  </si>
  <si>
    <r>
      <rPr>
        <b/>
        <sz val="10"/>
        <color theme="1"/>
        <rFont val="Calibri"/>
        <family val="2"/>
        <charset val="238"/>
        <scheme val="minor"/>
      </rPr>
      <t>A bűnügyi nyilvántartási rendszerben szereplő tételek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Ez a szám megmutatja, hogy a bűnügyi nyilvántartási rendszer egészében, vagyis az al-nyilvántartásokban összesen, a lekérdezés napján hány db büntetőeljárás van folyamatban, hány darab jogerős bírói elítélés és hány darab ügyészi megrovás szerepel.</t>
    </r>
  </si>
  <si>
    <r>
      <rPr>
        <b/>
        <sz val="10"/>
        <color theme="1"/>
        <rFont val="Calibri"/>
        <family val="2"/>
        <charset val="238"/>
        <scheme val="minor"/>
      </rPr>
      <t>A bűntettesek nyilvántartásában szereplő személyek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Ez a szám megmutatja, hogy a lekérdezés napján Magyarországon hány személyt tekinthetünk büntetett előéletűnek.</t>
    </r>
  </si>
  <si>
    <r>
      <rPr>
        <b/>
        <sz val="10"/>
        <color theme="1"/>
        <rFont val="Calibri"/>
        <family val="2"/>
        <charset val="238"/>
        <scheme val="minor"/>
      </rPr>
      <t>A bűntettesek nyilvántartásában szereplő tételek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Ez a szám megmutatja, hogy a lekérdezés napján hány jogerős bírói elítélés tartozik a büntetett előéletűnek tekinthető személyekhez.</t>
    </r>
  </si>
  <si>
    <r>
      <rPr>
        <b/>
        <sz val="10"/>
        <color theme="1"/>
        <rFont val="Calibri"/>
        <family val="2"/>
        <charset val="238"/>
        <scheme val="minor"/>
      </rPr>
      <t>A hátrányos jogkövetkezmények alatt álló, büntetlen előéletű személyek nyilvántartásában szereplő személyek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 xml:space="preserve">Ez a szám megmutatja, hogy a lekérdezés napján hány személy szerepelt a büntetlen előéletű, hátrányos jogkövetkezmények alatt álló személyek nyilvántartásában. Ebben a nyilvántartásban szerepelnek többek között azoknak az adatai, akiknek az adatait a bűntettesek nyilvántartásából a mentesítés folytán törölték, vagy akikkel szemben a bíróság bűnösséget megállapító jogerős ítéletet hozott és az érintett az ítélet jogerőre emelkedésének napján mentesült, vagy akiket az ügyész megrovásban részesített. </t>
    </r>
  </si>
  <si>
    <r>
      <rPr>
        <b/>
        <sz val="10"/>
        <color theme="1"/>
        <rFont val="Calibri"/>
        <family val="2"/>
        <charset val="238"/>
        <scheme val="minor"/>
      </rPr>
      <t>A hátrányos jogkövetkezmények alatt álló, büntetlen előéletű személyek nyilvántartásában szereplő tételek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Ez a szám megmutatja, hogy a lekérdezés napján hány darab jogerős bírói elítélés és ügyészi megrovás tartozik a büntetlen előéletű, hátrányos jogkövetkezmények alatt álló személyekhez.</t>
    </r>
  </si>
  <si>
    <r>
      <rPr>
        <b/>
        <sz val="10"/>
        <color theme="1"/>
        <rFont val="Calibri"/>
        <family val="2"/>
        <charset val="238"/>
        <scheme val="minor"/>
      </rPr>
      <t>A tagállami ítéletek nyilvántartásában szereplő ítéletek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 xml:space="preserve">A tagállami ítéletek nyilvántartásában szerepelő ítéletek száma nem azonos a tagállami ítéletek nyilvántartásában szerepelő személyek számával, mivel vannak olyan személyek, akiket több alkalommal is elítéltek az Európai Unió más tagállamában, de a tagállami ítéletek nyilvántartásának számlálója jelenleg csak az ítéleteket számolja. </t>
    </r>
  </si>
  <si>
    <r>
      <rPr>
        <b/>
        <sz val="10"/>
        <color theme="1"/>
        <rFont val="Calibri"/>
        <family val="2"/>
        <charset val="238"/>
        <scheme val="minor"/>
      </rPr>
      <t>A szabálysértési nyilvántartási rendszerben kezelt tételek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 xml:space="preserve">Ez a szám megmutatja, hogy a szabálysértési nyilvántartás rendszer teljes egészében, vagyis az al-nyilvántartásokban összesen a lekérdezés napján hány folyamatban lévő szabálysértési eljárás, hány jogerős elmarasztalás és hány helyszíni bírság szerepel. </t>
    </r>
  </si>
  <si>
    <r>
      <rPr>
        <b/>
        <sz val="10"/>
        <color theme="1"/>
        <rFont val="Calibri"/>
        <family val="2"/>
        <charset val="238"/>
        <scheme val="minor"/>
      </rPr>
      <t>A szabálysértést elkövetettek és a helyszíni bírságoltak nyilvántartásában szereplő tételek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 xml:space="preserve">Ez a szám megmutatja, hogy a lekérdezés napján hány jogerős, elmarasztalást tartalmazó döntés és hány helyszíni bírság szerepel a nyilvántartásban. </t>
    </r>
  </si>
  <si>
    <r>
      <rPr>
        <b/>
        <sz val="10"/>
        <color theme="1"/>
        <rFont val="Calibri"/>
        <family val="2"/>
        <charset val="238"/>
        <scheme val="minor"/>
      </rPr>
      <t>A szabálysértést elkövetettek és a helyszíni bírságoltak nyilvántartásában található személyek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 xml:space="preserve">Ez a szám megmutatja, hogy a lekérdezés napján hány személyhez kötődik jogerős, elmarasztalást tartalmazó döntés és/vagy helyszíni bírság. </t>
    </r>
  </si>
  <si>
    <r>
      <rPr>
        <b/>
        <sz val="10"/>
        <color theme="1"/>
        <rFont val="Calibri"/>
        <family val="2"/>
        <charset val="238"/>
        <scheme val="minor"/>
      </rPr>
      <t>A szabálysértési eljárás hatálya alatt állók nyilvántartásában található tételek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Ez a szám megmutatja, hogy a lekérdezés napján hány szabálysértési eljárás van Magyarországon folyamatban.</t>
    </r>
  </si>
  <si>
    <r>
      <rPr>
        <b/>
        <sz val="10"/>
        <color theme="1"/>
        <rFont val="Calibri"/>
        <family val="2"/>
        <charset val="238"/>
        <scheme val="minor"/>
      </rPr>
      <t>A büntetőeljárás hatálya alatt állók nyilvántartásában szereplő személyek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Ez a szám megmutatja, hogy a lekérdezés napján hány fővel szemben folytattak Magyarországon büntetőeljárást. Ha valakivel szemben több büntetőeljárást folytatnak egyszerre, ebben az adatban akkor is csak egyszer szerepel.</t>
    </r>
  </si>
  <si>
    <r>
      <rPr>
        <b/>
        <sz val="10"/>
        <color theme="1"/>
        <rFont val="Calibri"/>
        <family val="2"/>
        <charset val="238"/>
        <scheme val="minor"/>
      </rPr>
      <t>A szabálysértési eljárás hatálya alatt állók nyilvántartásában található személyek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Ez a szám megmutatja, hogy a lekérdezés napján hány fővel szemben folyik Magyarországon szabálysértési eljárás. Ha egy fővel szemben több szabálysértési eljárás van folyamatban, ebben a számban az adott fő akkor is csak egyszer szerepel.</t>
    </r>
  </si>
  <si>
    <t>Állandó eSzemélyi igazolvány</t>
  </si>
  <si>
    <r>
      <t xml:space="preserve">Ujjnyomatot tartalmaz
</t>
    </r>
    <r>
      <rPr>
        <sz val="8"/>
        <color rgb="FF000000"/>
        <rFont val="Calibri"/>
        <family val="2"/>
        <charset val="238"/>
      </rPr>
      <t>A 12 évet betöltött jogosult hozzájárult az ujjnyomat rögzítéséhez a tároló elemen</t>
    </r>
  </si>
  <si>
    <r>
      <t xml:space="preserve">Tároló elemet (chip) tartalmaz
</t>
    </r>
    <r>
      <rPr>
        <sz val="8"/>
        <color rgb="FF000000"/>
        <rFont val="Calibri"/>
        <family val="2"/>
        <charset val="238"/>
      </rPr>
      <t>A chipet tartalmazó eSzemélyik száma, a 65 évet betöltött jogosult ugyanis kérheti, hogy részére határidő nélküli érvényességi idejű személyazonosító igazolvány kerüljön kiállításra, amely tároló elemet nem tartalmaz</t>
    </r>
  </si>
  <si>
    <r>
      <t xml:space="preserve">Összes értesítés
</t>
    </r>
    <r>
      <rPr>
        <sz val="8"/>
        <color rgb="FF000000"/>
        <rFont val="Calibri"/>
        <family val="2"/>
        <charset val="238"/>
      </rPr>
      <t>Személyazonosító igazolvány és útlevél igénylésekor az igénylő kérheti, hogy az okmány ügyfélszolgálati átvehetőségéről, vagy postára adásáról értesítést kapjon</t>
    </r>
  </si>
  <si>
    <r>
      <rPr>
        <b/>
        <sz val="10"/>
        <color theme="1"/>
        <rFont val="Calibri"/>
        <family val="2"/>
        <charset val="238"/>
        <scheme val="minor"/>
      </rPr>
      <t>A bűnügyi nyilvántartási rendszerben szereplő személyek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Ez a szám megmutatja, hogy a bűnügyi nyilvántartási rendszer egészében, vagyis az al-nyilvántartásokban összesen hány fő szerepel a lekérdezés napján. Ha egy főnek több tétele van (vagyis több büntetőeljárást folytatnak vele szemben vagy több alkalommal ítélték el stb.), ebben az adatban akkor is csak egyszer szerepel.</t>
    </r>
  </si>
  <si>
    <r>
      <rPr>
        <b/>
        <sz val="10"/>
        <color theme="1"/>
        <rFont val="Calibri"/>
        <family val="2"/>
        <charset val="238"/>
        <scheme val="minor"/>
      </rPr>
      <t>A büntetőeljárás hatálya alatt állók nyilvántartásában szereplő tételek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Ez a szám megmutatja, hogy az adott napon, amikor a lekérdezés történt, a bűnügyi nyilvántartási rendszer adatai alapján, hány db büntetőeljárás folyt Magyarországon.</t>
    </r>
  </si>
  <si>
    <t>2018. összesen</t>
  </si>
  <si>
    <t>2018. március 31.</t>
  </si>
  <si>
    <r>
      <t xml:space="preserve">Benyújtott kérelem
</t>
    </r>
    <r>
      <rPr>
        <sz val="8"/>
        <color rgb="FF000000"/>
        <rFont val="Calibri"/>
        <family val="2"/>
        <charset val="238"/>
      </rPr>
      <t>Az indított ügyek közül azok, amelyeknél az ügyfél eljutott az ügyintézési folyamat végére, benyújtotta a kérelmet</t>
    </r>
  </si>
  <si>
    <t>Felszámolóbiztos</t>
  </si>
  <si>
    <t>5E (tisztán elektromos gépkocsi)</t>
  </si>
  <si>
    <t>5N (növelt hatótávolságú külső töltésű hibrid elektromos gépkocsi)</t>
  </si>
  <si>
    <t>5P (külső töltésű hibrid elektromos gépkocsi (plug-in hibrid gépkocsi)</t>
  </si>
  <si>
    <t>5Z (egyéb nulla emissziós gépkocsi)</t>
  </si>
  <si>
    <t>Környezetvédelmi kategóriánként kiadott összes zöld rendszám</t>
  </si>
  <si>
    <t>Területileg kiadott összes zöld rendszám</t>
  </si>
  <si>
    <t>Büntetés-végrehajtási szervek</t>
  </si>
  <si>
    <t>Katasztrófavédelem</t>
  </si>
  <si>
    <t>Minisztériumok</t>
  </si>
  <si>
    <t>Rendőri szervek</t>
  </si>
  <si>
    <t>Természet- és Környezetvédelmi szervek</t>
  </si>
  <si>
    <t>Mezőgazdasági vontató</t>
  </si>
  <si>
    <t>Mezőgazdasági erőgép</t>
  </si>
  <si>
    <t>Kiadott összes zöld rendszám</t>
  </si>
  <si>
    <t>Összesen:</t>
  </si>
  <si>
    <t>Budapesten kiadott összes zöld rendszám</t>
  </si>
  <si>
    <t>Vidéken kiadott összes zöld rendszám</t>
  </si>
  <si>
    <t>2018. június 30.</t>
  </si>
  <si>
    <r>
      <rPr>
        <b/>
        <sz val="10"/>
        <color theme="1"/>
        <rFont val="Calibri"/>
        <family val="2"/>
        <charset val="238"/>
        <scheme val="minor"/>
      </rPr>
      <t>Külföldre utazási korlátozás hatálya alatt állók nyilvántartásában szereplő személyek száma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A bűntettesek és a büntetőeljárás hatálya alatt állók nyilvántartásában szereplő személyek is állhatnak külföldre utazási korlátozás hatálya alatt.</t>
    </r>
  </si>
  <si>
    <t>Külföldre utazási korlátozás hatálya alatt állók nyilvántartásában szereplő tételek száma</t>
  </si>
  <si>
    <t>Vezetői engedély irat</t>
  </si>
  <si>
    <t>Közlekedési nyilvántartási iratkezelési anyagok</t>
  </si>
  <si>
    <t>Elvégzett előzetes eredetiségvizsgálatok száma</t>
  </si>
  <si>
    <t>2018. szeptember 30.</t>
  </si>
  <si>
    <t>2018.december 31.</t>
  </si>
  <si>
    <t>Jármű nyilvántartás</t>
  </si>
  <si>
    <t>Forgalmi engedély vesztés/eltulajdonítás/ megsemmisülés bejelentése, pótlása</t>
  </si>
  <si>
    <t>Rendszám vesztés/eltulajdonítás/
megsemmisülés bejelentése, pótlása</t>
  </si>
  <si>
    <t>Új jármű első forgalomba helyezése iránti kérelem</t>
  </si>
  <si>
    <t>Okmány nyilvántartás</t>
  </si>
  <si>
    <t>Magánútlevél vesztés/eltulajdonítás/ megsemmisülés bejelentése</t>
  </si>
  <si>
    <t>Tájékoztatás kérése a közúti közlekedési előéleti pontok számáról</t>
  </si>
  <si>
    <t>Vezetői engedély pótlása</t>
  </si>
  <si>
    <t>Egyidejű személyazonosító okmányigénylés (személyazonosító igazolvány és vezetői engedély)</t>
  </si>
  <si>
    <t>Egyidejű személyazonosító okmányigénylés (személyazonosító igazolvány és útlevél)</t>
  </si>
  <si>
    <t>Egyidejű személyazonosító okmányigénylés (útlevél és vezetői engedély)</t>
  </si>
  <si>
    <t>Egyidejű személyazonosító okmányigénylés (személyazonosító igazolvány, útlevél és vezetői engedély)</t>
  </si>
  <si>
    <t>Személyi adat- és lakcímnyilvántartás</t>
  </si>
  <si>
    <t>A személyi azonosítóról és a lakcímről szóló hatósági igazolvány pótlása</t>
  </si>
  <si>
    <t xml:space="preserve">Lakóhely-változás bejelentése </t>
  </si>
  <si>
    <t xml:space="preserve">Tartózkodási hely bejelentése, -változás bejelentése  </t>
  </si>
  <si>
    <t xml:space="preserve">Tartózkodási hely megújítása </t>
  </si>
  <si>
    <t>Tartózkodási hely megszüntetése</t>
  </si>
  <si>
    <t>Házasságból, válásból és özvegyülésből következő családiállapot-változások száma</t>
  </si>
  <si>
    <t>Halálesemények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</si>
</sst>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[$-40E]yyyy/\ mmmm;@"/>
    <numFmt numFmtId="165" formatCode="_-* #,##0\ _F_t_-;\-* #,##0\ _F_t_-;_-* &quot;-&quot;??\ _F_t_-;_-@_-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64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5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9" fontId="17" fillId="0" borderId="0" applyFont="0" applyFill="0" applyBorder="0" applyAlignment="0" applyProtection="0"/>
    <xf numFmtId="0" fontId="5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8" fillId="0" borderId="0"/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7" fillId="0" borderId="0"/>
    <xf numFmtId="0" fontId="16" fillId="0" borderId="0"/>
    <xf numFmtId="0" fontId="20" fillId="0" borderId="0"/>
    <xf numFmtId="0" fontId="21" fillId="0" borderId="0"/>
    <xf numFmtId="0" fontId="23" fillId="0" borderId="0" applyNumberFormat="0" applyFill="0" applyBorder="0" applyAlignment="0" applyProtection="0"/>
    <xf numFmtId="0" fontId="24" fillId="0" borderId="66" applyNumberFormat="0" applyFill="0" applyAlignment="0" applyProtection="0"/>
    <xf numFmtId="0" fontId="25" fillId="0" borderId="67" applyNumberFormat="0" applyFill="0" applyAlignment="0" applyProtection="0"/>
    <xf numFmtId="0" fontId="26" fillId="0" borderId="6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69" applyNumberFormat="0" applyAlignment="0" applyProtection="0"/>
    <xf numFmtId="0" fontId="31" fillId="16" borderId="70" applyNumberFormat="0" applyAlignment="0" applyProtection="0"/>
    <xf numFmtId="0" fontId="32" fillId="16" borderId="69" applyNumberFormat="0" applyAlignment="0" applyProtection="0"/>
    <xf numFmtId="0" fontId="33" fillId="0" borderId="71" applyNumberFormat="0" applyFill="0" applyAlignment="0" applyProtection="0"/>
    <xf numFmtId="0" fontId="34" fillId="17" borderId="72" applyNumberFormat="0" applyAlignment="0" applyProtection="0"/>
    <xf numFmtId="0" fontId="35" fillId="0" borderId="0" applyNumberFormat="0" applyFill="0" applyBorder="0" applyAlignment="0" applyProtection="0"/>
    <xf numFmtId="0" fontId="5" fillId="18" borderId="73" applyNumberFormat="0" applyFont="0" applyAlignment="0" applyProtection="0"/>
    <xf numFmtId="0" fontId="36" fillId="0" borderId="0" applyNumberFormat="0" applyFill="0" applyBorder="0" applyAlignment="0" applyProtection="0"/>
    <xf numFmtId="0" fontId="6" fillId="0" borderId="74" applyNumberFormat="0" applyFill="0" applyAlignment="0" applyProtection="0"/>
    <xf numFmtId="0" fontId="3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37" fillId="42" borderId="0" applyNumberFormat="0" applyBorder="0" applyAlignment="0" applyProtection="0"/>
  </cellStyleXfs>
  <cellXfs count="359">
    <xf numFmtId="0" fontId="0" fillId="0" borderId="0" xfId="0"/>
    <xf numFmtId="3" fontId="1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1" fillId="7" borderId="22" xfId="0" applyNumberFormat="1" applyFont="1" applyFill="1" applyBorder="1" applyAlignment="1">
      <alignment horizontal="center" vertical="center" wrapText="1"/>
    </xf>
    <xf numFmtId="3" fontId="1" fillId="7" borderId="23" xfId="0" applyNumberFormat="1" applyFont="1" applyFill="1" applyBorder="1" applyAlignment="1">
      <alignment horizontal="center" vertical="center" wrapText="1"/>
    </xf>
    <xf numFmtId="3" fontId="1" fillId="7" borderId="21" xfId="0" applyNumberFormat="1" applyFont="1" applyFill="1" applyBorder="1" applyAlignment="1">
      <alignment horizontal="center" vertical="center" wrapText="1"/>
    </xf>
    <xf numFmtId="3" fontId="1" fillId="4" borderId="22" xfId="0" applyNumberFormat="1" applyFont="1" applyFill="1" applyBorder="1" applyAlignment="1">
      <alignment horizontal="center" vertical="center" wrapText="1"/>
    </xf>
    <xf numFmtId="3" fontId="1" fillId="4" borderId="23" xfId="0" applyNumberFormat="1" applyFont="1" applyFill="1" applyBorder="1" applyAlignment="1">
      <alignment horizontal="center" vertical="center" wrapText="1"/>
    </xf>
    <xf numFmtId="3" fontId="1" fillId="4" borderId="21" xfId="0" applyNumberFormat="1" applyFont="1" applyFill="1" applyBorder="1" applyAlignment="1">
      <alignment horizontal="center" vertical="center" wrapText="1"/>
    </xf>
    <xf numFmtId="3" fontId="1" fillId="6" borderId="22" xfId="0" applyNumberFormat="1" applyFont="1" applyFill="1" applyBorder="1" applyAlignment="1">
      <alignment horizontal="center" vertical="center" wrapText="1"/>
    </xf>
    <xf numFmtId="3" fontId="1" fillId="6" borderId="21" xfId="0" applyNumberFormat="1" applyFont="1" applyFill="1" applyBorder="1" applyAlignment="1">
      <alignment horizontal="center" vertical="center" wrapText="1"/>
    </xf>
    <xf numFmtId="3" fontId="1" fillId="8" borderId="21" xfId="0" applyNumberFormat="1" applyFont="1" applyFill="1" applyBorder="1" applyAlignment="1">
      <alignment horizontal="center" vertical="center" wrapText="1"/>
    </xf>
    <xf numFmtId="3" fontId="1" fillId="6" borderId="24" xfId="0" applyNumberFormat="1" applyFont="1" applyFill="1" applyBorder="1" applyAlignment="1">
      <alignment horizontal="center" vertical="center" wrapText="1"/>
    </xf>
    <xf numFmtId="3" fontId="1" fillId="7" borderId="29" xfId="0" applyNumberFormat="1" applyFont="1" applyFill="1" applyBorder="1" applyAlignment="1">
      <alignment horizontal="center" vertical="center" wrapText="1"/>
    </xf>
    <xf numFmtId="3" fontId="1" fillId="7" borderId="30" xfId="0" applyNumberFormat="1" applyFont="1" applyFill="1" applyBorder="1" applyAlignment="1">
      <alignment horizontal="center" vertical="center" wrapText="1"/>
    </xf>
    <xf numFmtId="3" fontId="1" fillId="7" borderId="31" xfId="0" applyNumberFormat="1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vertical="center" wrapText="1"/>
    </xf>
    <xf numFmtId="0" fontId="4" fillId="7" borderId="23" xfId="0" applyFont="1" applyFill="1" applyBorder="1" applyAlignment="1">
      <alignment vertical="center" wrapText="1"/>
    </xf>
    <xf numFmtId="0" fontId="4" fillId="7" borderId="21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8" borderId="22" xfId="0" applyFont="1" applyFill="1" applyBorder="1" applyAlignment="1">
      <alignment vertical="center" wrapText="1"/>
    </xf>
    <xf numFmtId="0" fontId="4" fillId="8" borderId="23" xfId="0" applyFont="1" applyFill="1" applyBorder="1" applyAlignment="1">
      <alignment vertical="center" wrapText="1"/>
    </xf>
    <xf numFmtId="0" fontId="4" fillId="8" borderId="21" xfId="0" applyFont="1" applyFill="1" applyBorder="1" applyAlignment="1">
      <alignment vertical="center" wrapText="1"/>
    </xf>
    <xf numFmtId="3" fontId="3" fillId="7" borderId="8" xfId="0" applyNumberFormat="1" applyFont="1" applyFill="1" applyBorder="1" applyAlignment="1">
      <alignment horizontal="center" vertical="center" wrapText="1"/>
    </xf>
    <xf numFmtId="3" fontId="3" fillId="7" borderId="9" xfId="0" applyNumberFormat="1" applyFont="1" applyFill="1" applyBorder="1" applyAlignment="1">
      <alignment horizontal="center" vertical="center" wrapText="1"/>
    </xf>
    <xf numFmtId="3" fontId="3" fillId="7" borderId="10" xfId="0" applyNumberFormat="1" applyFont="1" applyFill="1" applyBorder="1" applyAlignment="1">
      <alignment horizontal="center" vertical="center" wrapText="1"/>
    </xf>
    <xf numFmtId="3" fontId="3" fillId="7" borderId="11" xfId="0" applyNumberFormat="1" applyFont="1" applyFill="1" applyBorder="1" applyAlignment="1">
      <alignment horizontal="center" vertical="center" wrapText="1"/>
    </xf>
    <xf numFmtId="3" fontId="3" fillId="7" borderId="12" xfId="0" applyNumberFormat="1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center" vertical="center" wrapText="1"/>
    </xf>
    <xf numFmtId="3" fontId="3" fillId="7" borderId="14" xfId="0" applyNumberFormat="1" applyFont="1" applyFill="1" applyBorder="1" applyAlignment="1">
      <alignment horizontal="center" vertical="center" wrapText="1"/>
    </xf>
    <xf numFmtId="3" fontId="3" fillId="7" borderId="15" xfId="0" applyNumberFormat="1" applyFont="1" applyFill="1" applyBorder="1" applyAlignment="1">
      <alignment horizontal="center" vertical="center" wrapText="1"/>
    </xf>
    <xf numFmtId="3" fontId="3" fillId="7" borderId="16" xfId="0" applyNumberFormat="1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8" borderId="9" xfId="0" applyNumberFormat="1" applyFont="1" applyFill="1" applyBorder="1" applyAlignment="1">
      <alignment horizontal="center" vertical="center" wrapText="1"/>
    </xf>
    <xf numFmtId="3" fontId="3" fillId="8" borderId="15" xfId="0" applyNumberFormat="1" applyFont="1" applyFill="1" applyBorder="1" applyAlignment="1">
      <alignment horizontal="center" vertical="center" wrapText="1"/>
    </xf>
    <xf numFmtId="3" fontId="3" fillId="8" borderId="16" xfId="0" applyNumberFormat="1" applyFont="1" applyFill="1" applyBorder="1" applyAlignment="1">
      <alignment horizontal="center" vertical="center" wrapText="1"/>
    </xf>
    <xf numFmtId="3" fontId="3" fillId="4" borderId="25" xfId="0" applyNumberFormat="1" applyFont="1" applyFill="1" applyBorder="1" applyAlignment="1">
      <alignment horizontal="center" vertical="center" wrapText="1"/>
    </xf>
    <xf numFmtId="3" fontId="3" fillId="4" borderId="19" xfId="0" applyNumberFormat="1" applyFont="1" applyFill="1" applyBorder="1" applyAlignment="1">
      <alignment horizontal="center" vertical="center" wrapText="1"/>
    </xf>
    <xf numFmtId="3" fontId="3" fillId="4" borderId="20" xfId="0" applyNumberFormat="1" applyFont="1" applyFill="1" applyBorder="1" applyAlignment="1">
      <alignment horizontal="center" vertical="center" wrapText="1"/>
    </xf>
    <xf numFmtId="3" fontId="3" fillId="7" borderId="26" xfId="0" applyNumberFormat="1" applyFont="1" applyFill="1" applyBorder="1" applyAlignment="1">
      <alignment horizontal="center" vertical="center" wrapText="1"/>
    </xf>
    <xf numFmtId="3" fontId="3" fillId="7" borderId="27" xfId="0" applyNumberFormat="1" applyFont="1" applyFill="1" applyBorder="1" applyAlignment="1">
      <alignment horizontal="center" vertical="center" wrapText="1"/>
    </xf>
    <xf numFmtId="3" fontId="3" fillId="7" borderId="28" xfId="0" applyNumberFormat="1" applyFont="1" applyFill="1" applyBorder="1" applyAlignment="1">
      <alignment horizontal="center" vertical="center" wrapText="1"/>
    </xf>
    <xf numFmtId="3" fontId="3" fillId="4" borderId="26" xfId="0" applyNumberFormat="1" applyFont="1" applyFill="1" applyBorder="1" applyAlignment="1">
      <alignment horizontal="center" vertical="center" wrapText="1"/>
    </xf>
    <xf numFmtId="3" fontId="3" fillId="4" borderId="17" xfId="0" applyNumberFormat="1" applyFont="1" applyFill="1" applyBorder="1" applyAlignment="1">
      <alignment horizontal="center" vertical="center" wrapText="1"/>
    </xf>
    <xf numFmtId="3" fontId="3" fillId="4" borderId="18" xfId="0" applyNumberFormat="1" applyFont="1" applyFill="1" applyBorder="1" applyAlignment="1">
      <alignment horizontal="center" vertical="center" wrapText="1"/>
    </xf>
    <xf numFmtId="3" fontId="3" fillId="4" borderId="27" xfId="0" applyNumberFormat="1" applyFont="1" applyFill="1" applyBorder="1" applyAlignment="1">
      <alignment horizontal="center" vertical="center" wrapText="1"/>
    </xf>
    <xf numFmtId="3" fontId="3" fillId="4" borderId="28" xfId="0" applyNumberFormat="1" applyFont="1" applyFill="1" applyBorder="1" applyAlignment="1">
      <alignment horizontal="center" vertical="center" wrapText="1"/>
    </xf>
    <xf numFmtId="3" fontId="3" fillId="6" borderId="26" xfId="0" applyNumberFormat="1" applyFont="1" applyFill="1" applyBorder="1" applyAlignment="1">
      <alignment horizontal="center" vertical="center" wrapText="1"/>
    </xf>
    <xf numFmtId="3" fontId="3" fillId="6" borderId="17" xfId="0" applyNumberFormat="1" applyFont="1" applyFill="1" applyBorder="1" applyAlignment="1">
      <alignment horizontal="center" vertical="center" wrapText="1"/>
    </xf>
    <xf numFmtId="3" fontId="3" fillId="6" borderId="18" xfId="0" applyNumberFormat="1" applyFont="1" applyFill="1" applyBorder="1" applyAlignment="1">
      <alignment horizontal="center" vertical="center" wrapText="1"/>
    </xf>
    <xf numFmtId="3" fontId="3" fillId="6" borderId="28" xfId="0" applyNumberFormat="1" applyFont="1" applyFill="1" applyBorder="1" applyAlignment="1">
      <alignment horizontal="center" vertical="center" wrapText="1"/>
    </xf>
    <xf numFmtId="3" fontId="3" fillId="6" borderId="15" xfId="0" applyNumberFormat="1" applyFont="1" applyFill="1" applyBorder="1" applyAlignment="1">
      <alignment horizontal="center" vertical="center" wrapText="1"/>
    </xf>
    <xf numFmtId="3" fontId="3" fillId="6" borderId="16" xfId="0" applyNumberFormat="1" applyFont="1" applyFill="1" applyBorder="1" applyAlignment="1">
      <alignment horizontal="center" vertical="center" wrapText="1"/>
    </xf>
    <xf numFmtId="3" fontId="3" fillId="6" borderId="27" xfId="0" applyNumberFormat="1" applyFont="1" applyFill="1" applyBorder="1" applyAlignment="1">
      <alignment horizontal="center" vertical="center" wrapText="1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13" xfId="0" applyNumberFormat="1" applyFont="1" applyFill="1" applyBorder="1" applyAlignment="1">
      <alignment horizontal="center" vertical="center" wrapText="1"/>
    </xf>
    <xf numFmtId="3" fontId="3" fillId="8" borderId="28" xfId="0" applyNumberFormat="1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vertical="center" wrapText="1"/>
    </xf>
    <xf numFmtId="0" fontId="4" fillId="6" borderId="23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3" fontId="3" fillId="7" borderId="32" xfId="0" applyNumberFormat="1" applyFont="1" applyFill="1" applyBorder="1" applyAlignment="1">
      <alignment horizontal="center" vertical="center" wrapText="1"/>
    </xf>
    <xf numFmtId="3" fontId="3" fillId="7" borderId="33" xfId="0" applyNumberFormat="1" applyFont="1" applyFill="1" applyBorder="1" applyAlignment="1">
      <alignment horizontal="center" vertical="center" wrapText="1"/>
    </xf>
    <xf numFmtId="3" fontId="3" fillId="7" borderId="34" xfId="0" applyNumberFormat="1" applyFont="1" applyFill="1" applyBorder="1" applyAlignment="1">
      <alignment horizontal="center" vertical="center" wrapText="1"/>
    </xf>
    <xf numFmtId="3" fontId="1" fillId="7" borderId="35" xfId="0" applyNumberFormat="1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vertical="center" wrapText="1"/>
    </xf>
    <xf numFmtId="3" fontId="3" fillId="7" borderId="37" xfId="0" applyNumberFormat="1" applyFont="1" applyFill="1" applyBorder="1" applyAlignment="1">
      <alignment horizontal="center" vertical="center" wrapText="1"/>
    </xf>
    <xf numFmtId="3" fontId="3" fillId="7" borderId="38" xfId="0" applyNumberFormat="1" applyFont="1" applyFill="1" applyBorder="1" applyAlignment="1">
      <alignment horizontal="center" vertical="center" wrapText="1"/>
    </xf>
    <xf numFmtId="3" fontId="3" fillId="7" borderId="39" xfId="0" applyNumberFormat="1" applyFont="1" applyFill="1" applyBorder="1" applyAlignment="1">
      <alignment horizontal="center" vertical="center" wrapText="1"/>
    </xf>
    <xf numFmtId="3" fontId="1" fillId="7" borderId="40" xfId="0" applyNumberFormat="1" applyFont="1" applyFill="1" applyBorder="1" applyAlignment="1">
      <alignment horizontal="center" vertical="center" wrapText="1"/>
    </xf>
    <xf numFmtId="3" fontId="1" fillId="8" borderId="22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8" borderId="13" xfId="2" applyNumberFormat="1" applyFont="1" applyFill="1" applyBorder="1" applyAlignment="1">
      <alignment horizontal="right" vertical="center"/>
    </xf>
    <xf numFmtId="165" fontId="6" fillId="7" borderId="10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5" fontId="0" fillId="7" borderId="13" xfId="2" applyNumberFormat="1" applyFont="1" applyFill="1" applyBorder="1" applyAlignment="1">
      <alignment horizontal="right" vertical="center"/>
    </xf>
    <xf numFmtId="165" fontId="0" fillId="7" borderId="16" xfId="2" applyNumberFormat="1" applyFont="1" applyFill="1" applyBorder="1" applyAlignment="1">
      <alignment horizontal="right" vertical="center"/>
    </xf>
    <xf numFmtId="0" fontId="7" fillId="8" borderId="53" xfId="0" applyFont="1" applyFill="1" applyBorder="1" applyAlignment="1">
      <alignment vertical="center" wrapText="1"/>
    </xf>
    <xf numFmtId="165" fontId="5" fillId="8" borderId="13" xfId="2" applyNumberFormat="1" applyFont="1" applyFill="1" applyBorder="1" applyAlignment="1">
      <alignment horizontal="right" vertical="center"/>
    </xf>
    <xf numFmtId="0" fontId="7" fillId="8" borderId="43" xfId="0" applyFont="1" applyFill="1" applyBorder="1" applyAlignment="1">
      <alignment vertical="center" wrapText="1"/>
    </xf>
    <xf numFmtId="0" fontId="7" fillId="8" borderId="59" xfId="0" applyFont="1" applyFill="1" applyBorder="1" applyAlignment="1">
      <alignment vertical="center" wrapText="1"/>
    </xf>
    <xf numFmtId="165" fontId="0" fillId="8" borderId="16" xfId="2" applyNumberFormat="1" applyFont="1" applyFill="1" applyBorder="1" applyAlignment="1">
      <alignment horizontal="right" vertical="center"/>
    </xf>
    <xf numFmtId="165" fontId="6" fillId="7" borderId="13" xfId="2" applyNumberFormat="1" applyFont="1" applyFill="1" applyBorder="1" applyAlignment="1">
      <alignment horizontal="right" vertical="center"/>
    </xf>
    <xf numFmtId="165" fontId="6" fillId="8" borderId="13" xfId="2" applyNumberFormat="1" applyFont="1" applyFill="1" applyBorder="1" applyAlignment="1">
      <alignment horizontal="right" vertical="center"/>
    </xf>
    <xf numFmtId="165" fontId="0" fillId="8" borderId="39" xfId="2" applyNumberFormat="1" applyFont="1" applyFill="1" applyBorder="1" applyAlignment="1">
      <alignment horizontal="right" vertical="center"/>
    </xf>
    <xf numFmtId="165" fontId="6" fillId="8" borderId="10" xfId="2" applyNumberFormat="1" applyFont="1" applyFill="1" applyBorder="1" applyAlignment="1">
      <alignment horizontal="right" vertical="center"/>
    </xf>
    <xf numFmtId="0" fontId="7" fillId="7" borderId="53" xfId="0" applyFont="1" applyFill="1" applyBorder="1" applyAlignment="1">
      <alignment horizontal="center" vertical="center"/>
    </xf>
    <xf numFmtId="165" fontId="5" fillId="7" borderId="13" xfId="2" applyNumberFormat="1" applyFont="1" applyFill="1" applyBorder="1" applyAlignment="1">
      <alignment horizontal="right" vertical="center"/>
    </xf>
    <xf numFmtId="165" fontId="5" fillId="7" borderId="16" xfId="2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9" borderId="2" xfId="0" applyFont="1" applyFill="1" applyBorder="1" applyAlignment="1">
      <alignment horizontal="center" vertical="center" wrapText="1"/>
    </xf>
    <xf numFmtId="3" fontId="3" fillId="8" borderId="54" xfId="0" applyNumberFormat="1" applyFont="1" applyFill="1" applyBorder="1" applyAlignment="1">
      <alignment horizontal="center" vertical="center" wrapText="1"/>
    </xf>
    <xf numFmtId="3" fontId="3" fillId="8" borderId="53" xfId="0" applyNumberFormat="1" applyFont="1" applyFill="1" applyBorder="1" applyAlignment="1">
      <alignment horizontal="center" vertical="center" wrapText="1"/>
    </xf>
    <xf numFmtId="3" fontId="3" fillId="8" borderId="59" xfId="0" applyNumberFormat="1" applyFont="1" applyFill="1" applyBorder="1" applyAlignment="1">
      <alignment horizontal="center" vertical="center" wrapText="1"/>
    </xf>
    <xf numFmtId="164" fontId="1" fillId="2" borderId="60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0" fontId="1" fillId="2" borderId="60" xfId="0" applyNumberFormat="1" applyFont="1" applyFill="1" applyBorder="1" applyAlignment="1">
      <alignment horizontal="center" vertical="center" wrapText="1"/>
    </xf>
    <xf numFmtId="10" fontId="1" fillId="2" borderId="19" xfId="0" applyNumberFormat="1" applyFont="1" applyFill="1" applyBorder="1" applyAlignment="1">
      <alignment horizontal="center" vertical="center" wrapText="1"/>
    </xf>
    <xf numFmtId="10" fontId="1" fillId="2" borderId="20" xfId="0" applyNumberFormat="1" applyFont="1" applyFill="1" applyBorder="1" applyAlignment="1">
      <alignment horizontal="center" vertical="center" wrapText="1"/>
    </xf>
    <xf numFmtId="3" fontId="1" fillId="4" borderId="24" xfId="0" applyNumberFormat="1" applyFont="1" applyFill="1" applyBorder="1" applyAlignment="1">
      <alignment horizontal="center" vertical="center" wrapText="1"/>
    </xf>
    <xf numFmtId="3" fontId="3" fillId="7" borderId="54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4" fillId="8" borderId="1" xfId="0" applyFont="1" applyFill="1" applyBorder="1" applyAlignment="1">
      <alignment vertical="center" wrapText="1"/>
    </xf>
    <xf numFmtId="0" fontId="0" fillId="0" borderId="0" xfId="0"/>
    <xf numFmtId="3" fontId="1" fillId="6" borderId="22" xfId="0" applyNumberFormat="1" applyFont="1" applyFill="1" applyBorder="1" applyAlignment="1">
      <alignment horizontal="center" vertical="center" wrapText="1"/>
    </xf>
    <xf numFmtId="3" fontId="1" fillId="6" borderId="21" xfId="0" applyNumberFormat="1" applyFont="1" applyFill="1" applyBorder="1" applyAlignment="1">
      <alignment horizontal="center" vertical="center" wrapText="1"/>
    </xf>
    <xf numFmtId="3" fontId="1" fillId="6" borderId="23" xfId="0" applyNumberFormat="1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vertical="center" wrapText="1"/>
    </xf>
    <xf numFmtId="0" fontId="4" fillId="7" borderId="23" xfId="0" applyFont="1" applyFill="1" applyBorder="1" applyAlignment="1">
      <alignment vertical="center" wrapText="1"/>
    </xf>
    <xf numFmtId="0" fontId="4" fillId="7" borderId="21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8" borderId="22" xfId="0" applyFont="1" applyFill="1" applyBorder="1" applyAlignment="1">
      <alignment vertical="center" wrapText="1"/>
    </xf>
    <xf numFmtId="0" fontId="4" fillId="8" borderId="21" xfId="0" applyFont="1" applyFill="1" applyBorder="1" applyAlignment="1">
      <alignment vertical="center" wrapText="1"/>
    </xf>
    <xf numFmtId="3" fontId="3" fillId="7" borderId="11" xfId="0" applyNumberFormat="1" applyFont="1" applyFill="1" applyBorder="1" applyAlignment="1">
      <alignment horizontal="center" vertical="center" wrapText="1"/>
    </xf>
    <xf numFmtId="3" fontId="3" fillId="7" borderId="12" xfId="0" applyNumberFormat="1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center" vertical="center" wrapText="1"/>
    </xf>
    <xf numFmtId="3" fontId="3" fillId="6" borderId="26" xfId="0" applyNumberFormat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vertical="center" wrapText="1"/>
    </xf>
    <xf numFmtId="0" fontId="4" fillId="6" borderId="24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vertical="center" wrapText="1"/>
    </xf>
    <xf numFmtId="0" fontId="4" fillId="6" borderId="23" xfId="0" applyFont="1" applyFill="1" applyBorder="1" applyAlignment="1">
      <alignment vertical="center" wrapText="1"/>
    </xf>
    <xf numFmtId="0" fontId="4" fillId="8" borderId="24" xfId="0" applyFont="1" applyFill="1" applyBorder="1" applyAlignment="1">
      <alignment vertical="center" wrapText="1"/>
    </xf>
    <xf numFmtId="3" fontId="22" fillId="8" borderId="26" xfId="0" applyNumberFormat="1" applyFont="1" applyFill="1" applyBorder="1" applyAlignment="1">
      <alignment horizontal="center" vertical="center" wrapText="1"/>
    </xf>
    <xf numFmtId="3" fontId="22" fillId="8" borderId="17" xfId="0" applyNumberFormat="1" applyFont="1" applyFill="1" applyBorder="1" applyAlignment="1">
      <alignment horizontal="center" vertical="center" wrapText="1"/>
    </xf>
    <xf numFmtId="3" fontId="22" fillId="8" borderId="18" xfId="0" applyNumberFormat="1" applyFont="1" applyFill="1" applyBorder="1" applyAlignment="1">
      <alignment horizontal="center" vertical="center" wrapText="1"/>
    </xf>
    <xf numFmtId="3" fontId="22" fillId="8" borderId="8" xfId="0" applyNumberFormat="1" applyFont="1" applyFill="1" applyBorder="1" applyAlignment="1">
      <alignment horizontal="center" vertical="center" wrapText="1"/>
    </xf>
    <xf numFmtId="3" fontId="22" fillId="8" borderId="9" xfId="0" applyNumberFormat="1" applyFont="1" applyFill="1" applyBorder="1" applyAlignment="1">
      <alignment horizontal="center" vertical="center" wrapText="1"/>
    </xf>
    <xf numFmtId="3" fontId="22" fillId="8" borderId="11" xfId="0" applyNumberFormat="1" applyFont="1" applyFill="1" applyBorder="1" applyAlignment="1">
      <alignment horizontal="center" vertical="center" wrapText="1"/>
    </xf>
    <xf numFmtId="3" fontId="22" fillId="8" borderId="12" xfId="0" applyNumberFormat="1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vertical="center" wrapText="1"/>
    </xf>
    <xf numFmtId="3" fontId="1" fillId="8" borderId="24" xfId="0" quotePrefix="1" applyNumberFormat="1" applyFont="1" applyFill="1" applyBorder="1" applyAlignment="1">
      <alignment horizontal="center" vertical="center" wrapText="1"/>
    </xf>
    <xf numFmtId="3" fontId="1" fillId="8" borderId="22" xfId="0" quotePrefix="1" applyNumberFormat="1" applyFont="1" applyFill="1" applyBorder="1" applyAlignment="1">
      <alignment horizontal="center" vertical="center" wrapText="1"/>
    </xf>
    <xf numFmtId="3" fontId="22" fillId="8" borderId="10" xfId="0" applyNumberFormat="1" applyFont="1" applyFill="1" applyBorder="1" applyAlignment="1">
      <alignment horizontal="center" vertical="center" wrapText="1"/>
    </xf>
    <xf numFmtId="3" fontId="22" fillId="8" borderId="13" xfId="0" applyNumberFormat="1" applyFont="1" applyFill="1" applyBorder="1" applyAlignment="1">
      <alignment horizontal="center" vertical="center" wrapText="1"/>
    </xf>
    <xf numFmtId="3" fontId="22" fillId="8" borderId="14" xfId="0" quotePrefix="1" applyNumberFormat="1" applyFont="1" applyFill="1" applyBorder="1" applyAlignment="1">
      <alignment horizontal="center" vertical="center" wrapText="1"/>
    </xf>
    <xf numFmtId="3" fontId="22" fillId="8" borderId="15" xfId="0" quotePrefix="1" applyNumberFormat="1" applyFont="1" applyFill="1" applyBorder="1" applyAlignment="1">
      <alignment horizontal="center" vertical="center" wrapText="1"/>
    </xf>
    <xf numFmtId="3" fontId="22" fillId="8" borderId="15" xfId="0" applyNumberFormat="1" applyFont="1" applyFill="1" applyBorder="1" applyAlignment="1">
      <alignment horizontal="center" vertical="center" wrapText="1"/>
    </xf>
    <xf numFmtId="3" fontId="1" fillId="8" borderId="23" xfId="0" quotePrefix="1" applyNumberFormat="1" applyFont="1" applyFill="1" applyBorder="1" applyAlignment="1">
      <alignment horizontal="center" vertical="center" wrapText="1"/>
    </xf>
    <xf numFmtId="165" fontId="5" fillId="8" borderId="39" xfId="2" applyNumberFormat="1" applyFont="1" applyFill="1" applyBorder="1" applyAlignment="1">
      <alignment horizontal="right" vertical="center"/>
    </xf>
    <xf numFmtId="165" fontId="5" fillId="7" borderId="10" xfId="2" applyNumberFormat="1" applyFont="1" applyFill="1" applyBorder="1" applyAlignment="1">
      <alignment horizontal="right" vertical="center"/>
    </xf>
    <xf numFmtId="165" fontId="5" fillId="7" borderId="4" xfId="2" applyNumberFormat="1" applyFont="1" applyFill="1" applyBorder="1" applyAlignment="1">
      <alignment horizontal="right" vertical="center"/>
    </xf>
    <xf numFmtId="165" fontId="5" fillId="7" borderId="20" xfId="2" applyNumberFormat="1" applyFont="1" applyFill="1" applyBorder="1" applyAlignment="1">
      <alignment horizontal="center" vertical="center"/>
    </xf>
    <xf numFmtId="165" fontId="5" fillId="8" borderId="13" xfId="2" applyNumberFormat="1" applyFont="1" applyFill="1" applyBorder="1" applyAlignment="1">
      <alignment horizontal="center" vertical="center"/>
    </xf>
    <xf numFmtId="165" fontId="5" fillId="8" borderId="13" xfId="2" applyNumberFormat="1" applyFont="1" applyFill="1" applyBorder="1" applyAlignment="1">
      <alignment vertical="center"/>
    </xf>
    <xf numFmtId="165" fontId="5" fillId="8" borderId="16" xfId="2" applyNumberFormat="1" applyFont="1" applyFill="1" applyBorder="1" applyAlignment="1">
      <alignment horizontal="right" vertical="center"/>
    </xf>
    <xf numFmtId="165" fontId="5" fillId="8" borderId="10" xfId="2" applyNumberFormat="1" applyFont="1" applyFill="1" applyBorder="1" applyAlignment="1">
      <alignment horizontal="right" vertical="center"/>
    </xf>
    <xf numFmtId="165" fontId="5" fillId="7" borderId="20" xfId="2" applyNumberFormat="1" applyFont="1" applyFill="1" applyBorder="1" applyAlignment="1">
      <alignment horizontal="right" vertical="center"/>
    </xf>
    <xf numFmtId="165" fontId="5" fillId="8" borderId="52" xfId="2" applyNumberFormat="1" applyFont="1" applyFill="1" applyBorder="1" applyAlignment="1">
      <alignment horizontal="right" vertical="center"/>
    </xf>
    <xf numFmtId="165" fontId="5" fillId="7" borderId="52" xfId="2" applyNumberFormat="1" applyFont="1" applyFill="1" applyBorder="1" applyAlignment="1">
      <alignment horizontal="right" vertical="center"/>
    </xf>
    <xf numFmtId="165" fontId="5" fillId="8" borderId="20" xfId="2" applyNumberFormat="1" applyFont="1" applyFill="1" applyBorder="1" applyAlignment="1">
      <alignment horizontal="right" vertical="center"/>
    </xf>
    <xf numFmtId="0" fontId="4" fillId="4" borderId="36" xfId="0" applyFont="1" applyFill="1" applyBorder="1" applyAlignment="1">
      <alignment vertical="center" wrapText="1"/>
    </xf>
    <xf numFmtId="3" fontId="3" fillId="4" borderId="63" xfId="0" applyNumberFormat="1" applyFont="1" applyFill="1" applyBorder="1" applyAlignment="1">
      <alignment horizontal="center" vertical="center" wrapText="1"/>
    </xf>
    <xf numFmtId="3" fontId="3" fillId="4" borderId="38" xfId="0" applyNumberFormat="1" applyFont="1" applyFill="1" applyBorder="1" applyAlignment="1">
      <alignment horizontal="center" vertical="center" wrapText="1"/>
    </xf>
    <xf numFmtId="3" fontId="3" fillId="4" borderId="39" xfId="0" applyNumberFormat="1" applyFont="1" applyFill="1" applyBorder="1" applyAlignment="1">
      <alignment horizontal="center" vertical="center" wrapText="1"/>
    </xf>
    <xf numFmtId="165" fontId="5" fillId="8" borderId="18" xfId="2" applyNumberFormat="1" applyFont="1" applyFill="1" applyBorder="1" applyAlignment="1">
      <alignment horizontal="right" vertical="center"/>
    </xf>
    <xf numFmtId="3" fontId="22" fillId="8" borderId="37" xfId="0" quotePrefix="1" applyNumberFormat="1" applyFont="1" applyFill="1" applyBorder="1" applyAlignment="1">
      <alignment horizontal="center" vertical="center" wrapText="1"/>
    </xf>
    <xf numFmtId="3" fontId="22" fillId="8" borderId="38" xfId="0" quotePrefix="1" applyNumberFormat="1" applyFont="1" applyFill="1" applyBorder="1" applyAlignment="1">
      <alignment horizontal="center" vertical="center" wrapText="1"/>
    </xf>
    <xf numFmtId="3" fontId="22" fillId="8" borderId="38" xfId="0" applyNumberFormat="1" applyFont="1" applyFill="1" applyBorder="1" applyAlignment="1">
      <alignment horizontal="center" vertical="center" wrapText="1"/>
    </xf>
    <xf numFmtId="3" fontId="22" fillId="8" borderId="33" xfId="0" quotePrefix="1" applyNumberFormat="1" applyFont="1" applyFill="1" applyBorder="1" applyAlignment="1">
      <alignment horizontal="center" vertical="center" wrapText="1"/>
    </xf>
    <xf numFmtId="3" fontId="22" fillId="8" borderId="33" xfId="0" applyNumberFormat="1" applyFont="1" applyFill="1" applyBorder="1" applyAlignment="1">
      <alignment horizontal="center" vertical="center" wrapText="1"/>
    </xf>
    <xf numFmtId="3" fontId="22" fillId="8" borderId="11" xfId="0" quotePrefix="1" applyNumberFormat="1" applyFont="1" applyFill="1" applyBorder="1" applyAlignment="1">
      <alignment horizontal="center" vertical="center" wrapText="1"/>
    </xf>
    <xf numFmtId="3" fontId="22" fillId="8" borderId="12" xfId="0" quotePrefix="1" applyNumberFormat="1" applyFont="1" applyFill="1" applyBorder="1" applyAlignment="1">
      <alignment horizontal="center" vertical="center" wrapText="1"/>
    </xf>
    <xf numFmtId="3" fontId="22" fillId="8" borderId="64" xfId="0" applyNumberFormat="1" applyFont="1" applyFill="1" applyBorder="1" applyAlignment="1">
      <alignment horizontal="center" vertical="center" wrapText="1"/>
    </xf>
    <xf numFmtId="3" fontId="22" fillId="8" borderId="65" xfId="0" applyNumberFormat="1" applyFont="1" applyFill="1" applyBorder="1" applyAlignment="1">
      <alignment horizontal="center" vertical="center" wrapText="1"/>
    </xf>
    <xf numFmtId="3" fontId="3" fillId="7" borderId="61" xfId="0" applyNumberFormat="1" applyFont="1" applyFill="1" applyBorder="1" applyAlignment="1">
      <alignment horizontal="center" vertical="center" wrapText="1"/>
    </xf>
    <xf numFmtId="3" fontId="3" fillId="7" borderId="17" xfId="0" applyNumberFormat="1" applyFont="1" applyFill="1" applyBorder="1" applyAlignment="1">
      <alignment horizontal="center" vertical="center" wrapText="1"/>
    </xf>
    <xf numFmtId="3" fontId="3" fillId="7" borderId="18" xfId="0" applyNumberFormat="1" applyFont="1" applyFill="1" applyBorder="1" applyAlignment="1">
      <alignment horizontal="center" vertical="center" wrapText="1"/>
    </xf>
    <xf numFmtId="3" fontId="22" fillId="8" borderId="59" xfId="0" applyNumberFormat="1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vertical="center" wrapText="1"/>
    </xf>
    <xf numFmtId="3" fontId="38" fillId="8" borderId="28" xfId="0" applyNumberFormat="1" applyFont="1" applyFill="1" applyBorder="1" applyAlignment="1">
      <alignment horizontal="center" vertical="center" wrapText="1"/>
    </xf>
    <xf numFmtId="3" fontId="38" fillId="8" borderId="15" xfId="0" applyNumberFormat="1" applyFont="1" applyFill="1" applyBorder="1" applyAlignment="1">
      <alignment horizontal="center" vertical="center" wrapText="1"/>
    </xf>
    <xf numFmtId="3" fontId="1" fillId="8" borderId="21" xfId="0" quotePrefix="1" applyNumberFormat="1" applyFont="1" applyFill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10" fontId="1" fillId="2" borderId="60" xfId="0" applyNumberFormat="1" applyFont="1" applyFill="1" applyBorder="1" applyAlignment="1">
      <alignment horizontal="center" vertical="center" wrapText="1"/>
    </xf>
    <xf numFmtId="10" fontId="1" fillId="2" borderId="19" xfId="0" applyNumberFormat="1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vertical="center" wrapText="1"/>
    </xf>
    <xf numFmtId="3" fontId="38" fillId="7" borderId="8" xfId="0" applyNumberFormat="1" applyFont="1" applyFill="1" applyBorder="1" applyAlignment="1">
      <alignment horizontal="center" vertical="center" wrapText="1"/>
    </xf>
    <xf numFmtId="3" fontId="38" fillId="7" borderId="9" xfId="0" applyNumberFormat="1" applyFont="1" applyFill="1" applyBorder="1" applyAlignment="1">
      <alignment horizontal="center" vertical="center" wrapText="1"/>
    </xf>
    <xf numFmtId="3" fontId="38" fillId="7" borderId="10" xfId="0" applyNumberFormat="1" applyFont="1" applyFill="1" applyBorder="1" applyAlignment="1">
      <alignment horizontal="center" vertical="center" wrapText="1"/>
    </xf>
    <xf numFmtId="165" fontId="3" fillId="7" borderId="22" xfId="2" applyNumberFormat="1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165" fontId="3" fillId="7" borderId="23" xfId="2" applyNumberFormat="1" applyFont="1" applyFill="1" applyBorder="1" applyAlignment="1">
      <alignment vertical="center" wrapText="1"/>
    </xf>
    <xf numFmtId="0" fontId="11" fillId="7" borderId="21" xfId="0" applyFont="1" applyFill="1" applyBorder="1" applyAlignment="1">
      <alignment vertical="center" wrapText="1"/>
    </xf>
    <xf numFmtId="165" fontId="3" fillId="7" borderId="21" xfId="2" applyNumberFormat="1" applyFont="1" applyFill="1" applyBorder="1" applyAlignment="1">
      <alignment vertical="center" wrapText="1"/>
    </xf>
    <xf numFmtId="165" fontId="3" fillId="4" borderId="22" xfId="2" applyNumberFormat="1" applyFont="1" applyFill="1" applyBorder="1" applyAlignment="1">
      <alignment vertical="center" wrapText="1"/>
    </xf>
    <xf numFmtId="0" fontId="11" fillId="4" borderId="23" xfId="0" applyFont="1" applyFill="1" applyBorder="1" applyAlignment="1">
      <alignment vertical="center" wrapText="1"/>
    </xf>
    <xf numFmtId="165" fontId="3" fillId="4" borderId="23" xfId="2" applyNumberFormat="1" applyFont="1" applyFill="1" applyBorder="1" applyAlignment="1">
      <alignment vertical="center" wrapText="1"/>
    </xf>
    <xf numFmtId="0" fontId="12" fillId="4" borderId="23" xfId="0" applyFont="1" applyFill="1" applyBorder="1" applyAlignment="1">
      <alignment vertical="center" wrapText="1"/>
    </xf>
    <xf numFmtId="3" fontId="38" fillId="4" borderId="11" xfId="0" applyNumberFormat="1" applyFont="1" applyFill="1" applyBorder="1" applyAlignment="1">
      <alignment horizontal="center" vertical="center" wrapText="1"/>
    </xf>
    <xf numFmtId="3" fontId="38" fillId="4" borderId="12" xfId="0" applyNumberFormat="1" applyFont="1" applyFill="1" applyBorder="1" applyAlignment="1">
      <alignment horizontal="center" vertical="center" wrapText="1"/>
    </xf>
    <xf numFmtId="3" fontId="38" fillId="4" borderId="13" xfId="0" applyNumberFormat="1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vertical="center" wrapText="1"/>
    </xf>
    <xf numFmtId="165" fontId="3" fillId="4" borderId="21" xfId="2" applyNumberFormat="1" applyFont="1" applyFill="1" applyBorder="1" applyAlignment="1">
      <alignment vertical="center" wrapText="1"/>
    </xf>
    <xf numFmtId="0" fontId="11" fillId="7" borderId="24" xfId="0" applyFont="1" applyFill="1" applyBorder="1" applyAlignment="1">
      <alignment vertical="center" wrapText="1"/>
    </xf>
    <xf numFmtId="165" fontId="3" fillId="7" borderId="24" xfId="2" applyNumberFormat="1" applyFont="1" applyFill="1" applyBorder="1" applyAlignment="1">
      <alignment vertical="center" wrapText="1"/>
    </xf>
    <xf numFmtId="165" fontId="3" fillId="7" borderId="3" xfId="2" applyNumberFormat="1" applyFont="1" applyFill="1" applyBorder="1" applyAlignment="1">
      <alignment vertical="center" wrapText="1"/>
    </xf>
    <xf numFmtId="0" fontId="11" fillId="4" borderId="22" xfId="0" applyFont="1" applyFill="1" applyBorder="1" applyAlignment="1">
      <alignment vertical="center" wrapText="1"/>
    </xf>
    <xf numFmtId="3" fontId="3" fillId="8" borderId="11" xfId="0" applyNumberFormat="1" applyFont="1" applyFill="1" applyBorder="1" applyAlignment="1">
      <alignment horizontal="center" vertical="center" wrapText="1"/>
    </xf>
    <xf numFmtId="3" fontId="3" fillId="8" borderId="12" xfId="0" applyNumberFormat="1" applyFont="1" applyFill="1" applyBorder="1" applyAlignment="1">
      <alignment horizontal="center" vertical="center" wrapText="1"/>
    </xf>
    <xf numFmtId="3" fontId="3" fillId="8" borderId="14" xfId="0" applyNumberFormat="1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vertical="center"/>
    </xf>
    <xf numFmtId="0" fontId="7" fillId="7" borderId="75" xfId="0" applyFont="1" applyFill="1" applyBorder="1" applyAlignment="1">
      <alignment vertical="center"/>
    </xf>
    <xf numFmtId="0" fontId="7" fillId="7" borderId="76" xfId="0" applyFont="1" applyFill="1" applyBorder="1" applyAlignment="1">
      <alignment vertical="center"/>
    </xf>
    <xf numFmtId="0" fontId="7" fillId="8" borderId="57" xfId="0" applyFont="1" applyFill="1" applyBorder="1" applyAlignment="1">
      <alignment vertical="center" wrapText="1"/>
    </xf>
    <xf numFmtId="0" fontId="7" fillId="8" borderId="56" xfId="0" applyFont="1" applyFill="1" applyBorder="1" applyAlignment="1">
      <alignment vertical="center" wrapText="1"/>
    </xf>
    <xf numFmtId="0" fontId="8" fillId="7" borderId="58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65" fontId="6" fillId="7" borderId="22" xfId="2" applyNumberFormat="1" applyFont="1" applyFill="1" applyBorder="1" applyAlignment="1">
      <alignment horizontal="right" vertical="center"/>
    </xf>
    <xf numFmtId="165" fontId="0" fillId="7" borderId="23" xfId="2" applyNumberFormat="1" applyFont="1" applyFill="1" applyBorder="1" applyAlignment="1">
      <alignment horizontal="right" vertical="center"/>
    </xf>
    <xf numFmtId="165" fontId="0" fillId="7" borderId="21" xfId="2" applyNumberFormat="1" applyFont="1" applyFill="1" applyBorder="1" applyAlignment="1">
      <alignment horizontal="right" vertical="center"/>
    </xf>
    <xf numFmtId="165" fontId="5" fillId="8" borderId="23" xfId="2" applyNumberFormat="1" applyFont="1" applyFill="1" applyBorder="1" applyAlignment="1">
      <alignment horizontal="right" vertical="center"/>
    </xf>
    <xf numFmtId="165" fontId="0" fillId="8" borderId="23" xfId="2" applyNumberFormat="1" applyFont="1" applyFill="1" applyBorder="1" applyAlignment="1">
      <alignment horizontal="right" vertical="center"/>
    </xf>
    <xf numFmtId="165" fontId="0" fillId="8" borderId="21" xfId="2" applyNumberFormat="1" applyFont="1" applyFill="1" applyBorder="1" applyAlignment="1">
      <alignment horizontal="right" vertical="center"/>
    </xf>
    <xf numFmtId="165" fontId="6" fillId="7" borderId="23" xfId="2" applyNumberFormat="1" applyFont="1" applyFill="1" applyBorder="1" applyAlignment="1">
      <alignment horizontal="right" vertical="center"/>
    </xf>
    <xf numFmtId="165" fontId="6" fillId="8" borderId="23" xfId="2" applyNumberFormat="1" applyFont="1" applyFill="1" applyBorder="1" applyAlignment="1">
      <alignment horizontal="right" vertical="center"/>
    </xf>
    <xf numFmtId="165" fontId="0" fillId="8" borderId="36" xfId="2" applyNumberFormat="1" applyFont="1" applyFill="1" applyBorder="1" applyAlignment="1">
      <alignment horizontal="right" vertical="center"/>
    </xf>
    <xf numFmtId="165" fontId="5" fillId="7" borderId="22" xfId="2" applyNumberFormat="1" applyFont="1" applyFill="1" applyBorder="1" applyAlignment="1">
      <alignment horizontal="right" vertical="center"/>
    </xf>
    <xf numFmtId="165" fontId="5" fillId="7" borderId="3" xfId="2" applyNumberFormat="1" applyFont="1" applyFill="1" applyBorder="1" applyAlignment="1">
      <alignment horizontal="right" vertical="center"/>
    </xf>
    <xf numFmtId="165" fontId="5" fillId="7" borderId="1" xfId="2" applyNumberFormat="1" applyFont="1" applyFill="1" applyBorder="1" applyAlignment="1">
      <alignment horizontal="center" vertical="center"/>
    </xf>
    <xf numFmtId="165" fontId="6" fillId="8" borderId="22" xfId="2" applyNumberFormat="1" applyFont="1" applyFill="1" applyBorder="1" applyAlignment="1">
      <alignment horizontal="right" vertical="center"/>
    </xf>
    <xf numFmtId="165" fontId="5" fillId="8" borderId="23" xfId="2" applyNumberFormat="1" applyFont="1" applyFill="1" applyBorder="1" applyAlignment="1">
      <alignment horizontal="center" vertical="center"/>
    </xf>
    <xf numFmtId="165" fontId="5" fillId="8" borderId="23" xfId="2" applyNumberFormat="1" applyFont="1" applyFill="1" applyBorder="1" applyAlignment="1">
      <alignment vertical="center"/>
    </xf>
    <xf numFmtId="165" fontId="5" fillId="8" borderId="21" xfId="2" applyNumberFormat="1" applyFont="1" applyFill="1" applyBorder="1" applyAlignment="1">
      <alignment horizontal="right" vertical="center"/>
    </xf>
    <xf numFmtId="165" fontId="5" fillId="7" borderId="1" xfId="2" applyNumberFormat="1" applyFont="1" applyFill="1" applyBorder="1" applyAlignment="1">
      <alignment horizontal="right" vertical="center"/>
    </xf>
    <xf numFmtId="165" fontId="5" fillId="8" borderId="22" xfId="2" applyNumberFormat="1" applyFont="1" applyFill="1" applyBorder="1" applyAlignment="1">
      <alignment horizontal="right" vertical="center"/>
    </xf>
    <xf numFmtId="165" fontId="5" fillId="8" borderId="3" xfId="2" applyNumberFormat="1" applyFont="1" applyFill="1" applyBorder="1" applyAlignment="1">
      <alignment horizontal="right" vertical="center"/>
    </xf>
    <xf numFmtId="165" fontId="5" fillId="8" borderId="1" xfId="2" applyNumberFormat="1" applyFont="1" applyFill="1" applyBorder="1" applyAlignment="1">
      <alignment horizontal="right" vertical="center"/>
    </xf>
    <xf numFmtId="165" fontId="5" fillId="7" borderId="21" xfId="2" applyNumberFormat="1" applyFont="1" applyFill="1" applyBorder="1" applyAlignment="1">
      <alignment horizontal="right" vertical="center"/>
    </xf>
    <xf numFmtId="165" fontId="5" fillId="8" borderId="36" xfId="2" applyNumberFormat="1" applyFont="1" applyFill="1" applyBorder="1" applyAlignment="1">
      <alignment horizontal="right" vertical="center"/>
    </xf>
    <xf numFmtId="165" fontId="5" fillId="8" borderId="24" xfId="2" applyNumberFormat="1" applyFont="1" applyFill="1" applyBorder="1" applyAlignment="1">
      <alignment horizontal="right" vertical="center"/>
    </xf>
    <xf numFmtId="165" fontId="5" fillId="7" borderId="23" xfId="2" applyNumberFormat="1" applyFont="1" applyFill="1" applyBorder="1" applyAlignment="1">
      <alignment horizontal="right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9" fillId="8" borderId="75" xfId="0" applyFont="1" applyFill="1" applyBorder="1" applyAlignment="1">
      <alignment vertical="center"/>
    </xf>
    <xf numFmtId="0" fontId="9" fillId="8" borderId="57" xfId="0" applyFont="1" applyFill="1" applyBorder="1" applyAlignment="1">
      <alignment vertical="center"/>
    </xf>
    <xf numFmtId="0" fontId="7" fillId="8" borderId="12" xfId="0" applyFont="1" applyFill="1" applyBorder="1" applyAlignment="1">
      <alignment horizontal="left" vertical="center" wrapText="1"/>
    </xf>
    <xf numFmtId="0" fontId="7" fillId="8" borderId="75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left" vertical="center" wrapText="1"/>
    </xf>
    <xf numFmtId="0" fontId="7" fillId="8" borderId="76" xfId="0" applyFont="1" applyFill="1" applyBorder="1" applyAlignment="1">
      <alignment horizontal="left" vertical="center" wrapText="1"/>
    </xf>
    <xf numFmtId="0" fontId="7" fillId="8" borderId="6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left" vertical="center" wrapText="1"/>
    </xf>
    <xf numFmtId="0" fontId="7" fillId="8" borderId="57" xfId="0" applyFont="1" applyFill="1" applyBorder="1" applyAlignment="1">
      <alignment horizontal="left" vertical="center"/>
    </xf>
    <xf numFmtId="0" fontId="7" fillId="8" borderId="41" xfId="0" applyFont="1" applyFill="1" applyBorder="1" applyAlignment="1">
      <alignment horizontal="left" vertical="center" wrapText="1"/>
    </xf>
    <xf numFmtId="0" fontId="7" fillId="8" borderId="58" xfId="0" applyFont="1" applyFill="1" applyBorder="1" applyAlignment="1">
      <alignment horizontal="left" vertical="center"/>
    </xf>
    <xf numFmtId="0" fontId="7" fillId="8" borderId="78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left" vertical="center"/>
    </xf>
    <xf numFmtId="0" fontId="8" fillId="8" borderId="58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  <xf numFmtId="0" fontId="7" fillId="7" borderId="75" xfId="0" applyFont="1" applyFill="1" applyBorder="1" applyAlignment="1">
      <alignment horizontal="left" vertical="center"/>
    </xf>
    <xf numFmtId="0" fontId="7" fillId="7" borderId="76" xfId="0" applyFont="1" applyFill="1" applyBorder="1" applyAlignment="1">
      <alignment horizontal="left" vertical="center" wrapText="1"/>
    </xf>
    <xf numFmtId="0" fontId="7" fillId="7" borderId="56" xfId="0" applyFont="1" applyFill="1" applyBorder="1" applyAlignment="1">
      <alignment horizontal="left"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55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left" vertical="center"/>
    </xf>
    <xf numFmtId="0" fontId="7" fillId="7" borderId="56" xfId="0" applyFont="1" applyFill="1" applyBorder="1" applyAlignment="1">
      <alignment horizontal="left" vertical="center"/>
    </xf>
    <xf numFmtId="0" fontId="7" fillId="8" borderId="55" xfId="0" applyFont="1" applyFill="1" applyBorder="1" applyAlignment="1">
      <alignment horizontal="center" vertical="center" wrapText="1"/>
    </xf>
    <xf numFmtId="0" fontId="7" fillId="8" borderId="75" xfId="0" applyFont="1" applyFill="1" applyBorder="1" applyAlignment="1">
      <alignment vertical="center"/>
    </xf>
    <xf numFmtId="0" fontId="7" fillId="8" borderId="57" xfId="0" applyFont="1" applyFill="1" applyBorder="1" applyAlignment="1">
      <alignment vertical="center"/>
    </xf>
    <xf numFmtId="0" fontId="9" fillId="8" borderId="76" xfId="0" applyFont="1" applyFill="1" applyBorder="1" applyAlignment="1">
      <alignment vertical="center"/>
    </xf>
    <xf numFmtId="0" fontId="9" fillId="8" borderId="56" xfId="0" applyFont="1" applyFill="1" applyBorder="1" applyAlignment="1">
      <alignment vertical="center"/>
    </xf>
    <xf numFmtId="0" fontId="7" fillId="7" borderId="41" xfId="0" applyFont="1" applyFill="1" applyBorder="1" applyAlignment="1">
      <alignment horizontal="left" vertical="center"/>
    </xf>
    <xf numFmtId="0" fontId="7" fillId="7" borderId="58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7" fillId="7" borderId="51" xfId="0" applyFont="1" applyFill="1" applyBorder="1" applyAlignment="1">
      <alignment horizontal="left" vertical="center"/>
    </xf>
    <xf numFmtId="0" fontId="7" fillId="8" borderId="44" xfId="0" applyFont="1" applyFill="1" applyBorder="1" applyAlignment="1">
      <alignment horizontal="left" vertical="center"/>
    </xf>
    <xf numFmtId="0" fontId="7" fillId="8" borderId="45" xfId="0" applyFont="1" applyFill="1" applyBorder="1" applyAlignment="1">
      <alignment horizontal="left" vertical="center"/>
    </xf>
    <xf numFmtId="0" fontId="7" fillId="7" borderId="55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left" vertical="center" wrapText="1"/>
    </xf>
    <xf numFmtId="0" fontId="7" fillId="8" borderId="79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left" vertical="center"/>
    </xf>
    <xf numFmtId="0" fontId="7" fillId="7" borderId="45" xfId="0" applyFont="1" applyFill="1" applyBorder="1" applyAlignment="1">
      <alignment horizontal="left" vertical="center"/>
    </xf>
    <xf numFmtId="0" fontId="7" fillId="8" borderId="57" xfId="0" applyFont="1" applyFill="1" applyBorder="1" applyAlignment="1">
      <alignment horizontal="left" vertical="center" wrapText="1"/>
    </xf>
    <xf numFmtId="0" fontId="7" fillId="8" borderId="22" xfId="0" applyFont="1" applyFill="1" applyBorder="1" applyAlignment="1">
      <alignment horizontal="left" vertical="center" wrapText="1"/>
    </xf>
    <xf numFmtId="0" fontId="7" fillId="8" borderId="22" xfId="0" applyFont="1" applyFill="1" applyBorder="1" applyAlignment="1">
      <alignment horizontal="left" vertical="center"/>
    </xf>
    <xf numFmtId="0" fontId="7" fillId="8" borderId="41" xfId="0" applyFont="1" applyFill="1" applyBorder="1" applyAlignment="1">
      <alignment horizontal="left" vertical="center"/>
    </xf>
    <xf numFmtId="0" fontId="7" fillId="8" borderId="23" xfId="0" applyFont="1" applyFill="1" applyBorder="1" applyAlignment="1">
      <alignment horizontal="left" vertical="center" wrapText="1"/>
    </xf>
    <xf numFmtId="0" fontId="7" fillId="8" borderId="21" xfId="0" applyFont="1" applyFill="1" applyBorder="1" applyAlignment="1">
      <alignment horizontal="left" vertical="center" wrapText="1"/>
    </xf>
    <xf numFmtId="0" fontId="7" fillId="8" borderId="42" xfId="0" applyFont="1" applyFill="1" applyBorder="1" applyAlignment="1">
      <alignment horizontal="left" vertical="center" wrapText="1"/>
    </xf>
    <xf numFmtId="0" fontId="7" fillId="7" borderId="49" xfId="0" applyFont="1" applyFill="1" applyBorder="1" applyAlignment="1">
      <alignment horizontal="left" vertical="center" wrapText="1"/>
    </xf>
    <xf numFmtId="0" fontId="7" fillId="7" borderId="62" xfId="0" applyFont="1" applyFill="1" applyBorder="1" applyAlignment="1">
      <alignment horizontal="left" vertical="center"/>
    </xf>
    <xf numFmtId="0" fontId="7" fillId="8" borderId="50" xfId="0" applyFont="1" applyFill="1" applyBorder="1" applyAlignment="1">
      <alignment horizontal="left" vertical="center"/>
    </xf>
    <xf numFmtId="0" fontId="7" fillId="8" borderId="51" xfId="0" applyFont="1" applyFill="1" applyBorder="1" applyAlignment="1">
      <alignment horizontal="left" vertical="center"/>
    </xf>
    <xf numFmtId="0" fontId="8" fillId="8" borderId="46" xfId="0" applyFont="1" applyFill="1" applyBorder="1" applyAlignment="1">
      <alignment horizontal="left" vertical="center" wrapText="1"/>
    </xf>
    <xf numFmtId="0" fontId="8" fillId="8" borderId="57" xfId="0" applyFont="1" applyFill="1" applyBorder="1" applyAlignment="1">
      <alignment horizontal="left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10" fontId="1" fillId="2" borderId="60" xfId="0" applyNumberFormat="1" applyFont="1" applyFill="1" applyBorder="1" applyAlignment="1">
      <alignment horizontal="center" vertical="center" wrapText="1"/>
    </xf>
    <xf numFmtId="10" fontId="1" fillId="2" borderId="19" xfId="0" applyNumberFormat="1" applyFont="1" applyFill="1" applyBorder="1" applyAlignment="1">
      <alignment horizontal="center" vertical="center" wrapText="1"/>
    </xf>
    <xf numFmtId="10" fontId="1" fillId="2" borderId="77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4" fillId="9" borderId="4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left" vertical="center"/>
    </xf>
    <xf numFmtId="0" fontId="7" fillId="7" borderId="33" xfId="0" applyFont="1" applyFill="1" applyBorder="1" applyAlignment="1">
      <alignment horizontal="left" vertical="center"/>
    </xf>
    <xf numFmtId="0" fontId="7" fillId="7" borderId="17" xfId="0" applyFont="1" applyFill="1" applyBorder="1" applyAlignment="1">
      <alignment horizontal="left" vertical="center"/>
    </xf>
    <xf numFmtId="0" fontId="7" fillId="7" borderId="38" xfId="0" applyFont="1" applyFill="1" applyBorder="1" applyAlignment="1">
      <alignment horizontal="left" vertical="center"/>
    </xf>
    <xf numFmtId="0" fontId="7" fillId="7" borderId="48" xfId="0" applyFont="1" applyFill="1" applyBorder="1" applyAlignment="1">
      <alignment horizontal="left" vertical="center"/>
    </xf>
    <xf numFmtId="0" fontId="7" fillId="7" borderId="41" xfId="0" applyFont="1" applyFill="1" applyBorder="1" applyAlignment="1">
      <alignment horizontal="left" vertical="center" wrapText="1"/>
    </xf>
    <xf numFmtId="0" fontId="7" fillId="7" borderId="58" xfId="0" applyFont="1" applyFill="1" applyBorder="1" applyAlignment="1">
      <alignment horizontal="left" vertical="center" wrapText="1"/>
    </xf>
    <xf numFmtId="0" fontId="7" fillId="7" borderId="42" xfId="0" applyFont="1" applyFill="1" applyBorder="1" applyAlignment="1">
      <alignment horizontal="left" vertical="center" wrapText="1"/>
    </xf>
    <xf numFmtId="0" fontId="7" fillId="7" borderId="47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 wrapText="1"/>
    </xf>
  </cellXfs>
  <cellStyles count="65">
    <cellStyle name="1. jelölőszín" xfId="41" builtinId="29" customBuiltin="1"/>
    <cellStyle name="2. jelölőszín" xfId="45" builtinId="33" customBuiltin="1"/>
    <cellStyle name="20% - 1. jelölőszín" xfId="42" builtinId="30" customBuiltin="1"/>
    <cellStyle name="20% - 2. jelölőszín" xfId="46" builtinId="34" customBuiltin="1"/>
    <cellStyle name="20% - 3. jelölőszín" xfId="50" builtinId="38" customBuiltin="1"/>
    <cellStyle name="20% - 4. jelölőszín" xfId="54" builtinId="42" customBuiltin="1"/>
    <cellStyle name="20% - 5. jelölőszín" xfId="58" builtinId="46" customBuiltin="1"/>
    <cellStyle name="20% - 6. jelölőszín" xfId="62" builtinId="50" customBuiltin="1"/>
    <cellStyle name="3. jelölőszín" xfId="49" builtinId="37" customBuiltin="1"/>
    <cellStyle name="4. jelölőszín" xfId="53" builtinId="41" customBuiltin="1"/>
    <cellStyle name="40% - 1. jelölőszín" xfId="43" builtinId="31" customBuiltin="1"/>
    <cellStyle name="40% - 2. jelölőszín" xfId="47" builtinId="35" customBuiltin="1"/>
    <cellStyle name="40% - 3. jelölőszín" xfId="51" builtinId="39" customBuiltin="1"/>
    <cellStyle name="40% - 4. jelölőszín" xfId="55" builtinId="43" customBuiltin="1"/>
    <cellStyle name="40% - 5. jelölőszín" xfId="59" builtinId="47" customBuiltin="1"/>
    <cellStyle name="40% - 6. jelölőszín" xfId="63" builtinId="51" customBuiltin="1"/>
    <cellStyle name="5. jelölőszín" xfId="57" builtinId="45" customBuiltin="1"/>
    <cellStyle name="6. jelölőszín" xfId="61" builtinId="49" customBuiltin="1"/>
    <cellStyle name="60% - 1. jelölőszín" xfId="44" builtinId="32" customBuiltin="1"/>
    <cellStyle name="60% - 2. jelölőszín" xfId="48" builtinId="36" customBuiltin="1"/>
    <cellStyle name="60% - 3. jelölőszín" xfId="52" builtinId="40" customBuiltin="1"/>
    <cellStyle name="60% - 4. jelölőszín" xfId="56" builtinId="44" customBuiltin="1"/>
    <cellStyle name="60% - 5. jelölőszín" xfId="60" builtinId="48" customBuiltin="1"/>
    <cellStyle name="60% - 6. jelölőszín" xfId="64" builtinId="52" customBuiltin="1"/>
    <cellStyle name="Bevitel" xfId="32" builtinId="20" customBuiltin="1"/>
    <cellStyle name="Cím" xfId="24" builtinId="15" customBuiltin="1"/>
    <cellStyle name="Címsor 1" xfId="25" builtinId="16" customBuiltin="1"/>
    <cellStyle name="Címsor 2" xfId="26" builtinId="17" customBuiltin="1"/>
    <cellStyle name="Címsor 3" xfId="27" builtinId="18" customBuiltin="1"/>
    <cellStyle name="Címsor 4" xfId="28" builtinId="19" customBuiltin="1"/>
    <cellStyle name="Ellenőrzőcella" xfId="36" builtinId="23" customBuiltin="1"/>
    <cellStyle name="Excel Built-in Normal" xfId="22"/>
    <cellStyle name="Ezres" xfId="2" builtinId="3"/>
    <cellStyle name="Figyelmeztetés" xfId="37" builtinId="11" customBuiltin="1"/>
    <cellStyle name="Hivatkozás 2" xfId="17"/>
    <cellStyle name="Hivatkozott cella" xfId="35" builtinId="24" customBuiltin="1"/>
    <cellStyle name="Jegyzet" xfId="38" builtinId="10" customBuiltin="1"/>
    <cellStyle name="Jó" xfId="29" builtinId="26" customBuiltin="1"/>
    <cellStyle name="Kimenet" xfId="33" builtinId="21" customBuiltin="1"/>
    <cellStyle name="Magyarázó szöveg" xfId="39" builtinId="53" customBuiltin="1"/>
    <cellStyle name="Normál" xfId="0" builtinId="0"/>
    <cellStyle name="Normál 10" xfId="19"/>
    <cellStyle name="Normál 11" xfId="20"/>
    <cellStyle name="Normál 12" xfId="21"/>
    <cellStyle name="Normál 13" xfId="23"/>
    <cellStyle name="Normál 2" xfId="3"/>
    <cellStyle name="Normál 2 2" xfId="5"/>
    <cellStyle name="Normál 2 2 2" xfId="12"/>
    <cellStyle name="Normál 2 3" xfId="11"/>
    <cellStyle name="Normál 3" xfId="4"/>
    <cellStyle name="Normál 3 2" xfId="7"/>
    <cellStyle name="Normál 3 3" xfId="13"/>
    <cellStyle name="Normál 4" xfId="8"/>
    <cellStyle name="Normál 4 2" xfId="14"/>
    <cellStyle name="Normál 5" xfId="1"/>
    <cellStyle name="Normál 6" xfId="10"/>
    <cellStyle name="Normál 7" xfId="15"/>
    <cellStyle name="Normál 8" xfId="16"/>
    <cellStyle name="Normál 9" xfId="18"/>
    <cellStyle name="Összesen" xfId="40" builtinId="25" customBuiltin="1"/>
    <cellStyle name="Rossz" xfId="30" builtinId="27" customBuiltin="1"/>
    <cellStyle name="Semleges" xfId="31" builtinId="28" customBuiltin="1"/>
    <cellStyle name="Számítás" xfId="34" builtinId="22" customBuiltin="1"/>
    <cellStyle name="Százalék 2" xfId="6"/>
    <cellStyle name="Százalék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4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85546875" customWidth="1"/>
    <col min="2" max="2" width="24.7109375" customWidth="1"/>
    <col min="3" max="14" width="11.7109375" customWidth="1"/>
    <col min="15" max="15" width="11.85546875" customWidth="1"/>
  </cols>
  <sheetData>
    <row r="1" spans="1:15" ht="32.25" customHeight="1" thickBot="1" x14ac:dyDescent="0.3">
      <c r="A1" s="81" t="s">
        <v>0</v>
      </c>
      <c r="B1" s="81" t="s">
        <v>1</v>
      </c>
      <c r="C1" s="108" t="s">
        <v>130</v>
      </c>
      <c r="D1" s="109" t="s">
        <v>131</v>
      </c>
      <c r="E1" s="109" t="s">
        <v>132</v>
      </c>
      <c r="F1" s="109" t="s">
        <v>133</v>
      </c>
      <c r="G1" s="109" t="s">
        <v>134</v>
      </c>
      <c r="H1" s="109" t="s">
        <v>135</v>
      </c>
      <c r="I1" s="109" t="s">
        <v>136</v>
      </c>
      <c r="J1" s="109" t="s">
        <v>137</v>
      </c>
      <c r="K1" s="109" t="s">
        <v>138</v>
      </c>
      <c r="L1" s="109" t="s">
        <v>139</v>
      </c>
      <c r="M1" s="109" t="s">
        <v>140</v>
      </c>
      <c r="N1" s="110" t="s">
        <v>141</v>
      </c>
      <c r="O1" s="81" t="s">
        <v>162</v>
      </c>
    </row>
    <row r="2" spans="1:15" ht="103.5" thickBot="1" x14ac:dyDescent="0.3">
      <c r="A2" s="116" t="s">
        <v>2</v>
      </c>
      <c r="B2" s="118" t="s">
        <v>101</v>
      </c>
      <c r="C2" s="46">
        <v>904788</v>
      </c>
      <c r="D2" s="47">
        <v>821348</v>
      </c>
      <c r="E2" s="47">
        <v>865336</v>
      </c>
      <c r="F2" s="47">
        <v>921425</v>
      </c>
      <c r="G2" s="47">
        <v>998604</v>
      </c>
      <c r="H2" s="47">
        <v>937886</v>
      </c>
      <c r="I2" s="47">
        <v>940500</v>
      </c>
      <c r="J2" s="47">
        <v>928198</v>
      </c>
      <c r="K2" s="47">
        <v>840864</v>
      </c>
      <c r="L2" s="47">
        <v>910073</v>
      </c>
      <c r="M2" s="47">
        <v>849865</v>
      </c>
      <c r="N2" s="48">
        <v>682899</v>
      </c>
      <c r="O2" s="1">
        <f>SUM(C2:N2)</f>
        <v>10601786</v>
      </c>
    </row>
    <row r="3" spans="1:15" ht="15" customHeight="1" x14ac:dyDescent="0.25">
      <c r="A3" s="250" t="s">
        <v>3</v>
      </c>
      <c r="B3" s="16" t="s">
        <v>156</v>
      </c>
      <c r="C3" s="115">
        <v>110382</v>
      </c>
      <c r="D3" s="26">
        <v>111103</v>
      </c>
      <c r="E3" s="26">
        <v>110801</v>
      </c>
      <c r="F3" s="26">
        <v>136551</v>
      </c>
      <c r="G3" s="26">
        <v>132197</v>
      </c>
      <c r="H3" s="26">
        <v>127351</v>
      </c>
      <c r="I3" s="26">
        <v>129194</v>
      </c>
      <c r="J3" s="26">
        <v>127097</v>
      </c>
      <c r="K3" s="26">
        <v>95716</v>
      </c>
      <c r="L3" s="26">
        <v>93920</v>
      </c>
      <c r="M3" s="26">
        <v>83526</v>
      </c>
      <c r="N3" s="27">
        <v>56705</v>
      </c>
      <c r="O3" s="3">
        <f t="shared" ref="O3:O40" si="0">SUM(C3:N3)</f>
        <v>1314543</v>
      </c>
    </row>
    <row r="4" spans="1:15" x14ac:dyDescent="0.25">
      <c r="A4" s="251"/>
      <c r="B4" s="17" t="s">
        <v>35</v>
      </c>
      <c r="C4" s="50">
        <v>130738</v>
      </c>
      <c r="D4" s="29">
        <v>108070</v>
      </c>
      <c r="E4" s="29">
        <v>109763</v>
      </c>
      <c r="F4" s="132">
        <v>112706</v>
      </c>
      <c r="G4" s="132">
        <v>115732</v>
      </c>
      <c r="H4" s="132">
        <v>109642</v>
      </c>
      <c r="I4" s="29">
        <v>127685</v>
      </c>
      <c r="J4" s="29">
        <v>140692</v>
      </c>
      <c r="K4" s="29">
        <v>133727</v>
      </c>
      <c r="L4" s="29">
        <v>131797</v>
      </c>
      <c r="M4" s="29">
        <v>115361</v>
      </c>
      <c r="N4" s="30">
        <v>85387</v>
      </c>
      <c r="O4" s="4">
        <f t="shared" si="0"/>
        <v>1421300</v>
      </c>
    </row>
    <row r="5" spans="1:15" x14ac:dyDescent="0.25">
      <c r="A5" s="251"/>
      <c r="B5" s="17" t="s">
        <v>4</v>
      </c>
      <c r="C5" s="50">
        <v>87961</v>
      </c>
      <c r="D5" s="29">
        <v>72679</v>
      </c>
      <c r="E5" s="29">
        <v>83546</v>
      </c>
      <c r="F5" s="132">
        <v>82223</v>
      </c>
      <c r="G5" s="132">
        <v>87865</v>
      </c>
      <c r="H5" s="132">
        <v>82814</v>
      </c>
      <c r="I5" s="29">
        <v>79984</v>
      </c>
      <c r="J5" s="29">
        <v>85886</v>
      </c>
      <c r="K5" s="29">
        <v>78231</v>
      </c>
      <c r="L5" s="29">
        <v>85484</v>
      </c>
      <c r="M5" s="29">
        <v>73949</v>
      </c>
      <c r="N5" s="30">
        <v>58467</v>
      </c>
      <c r="O5" s="4">
        <f t="shared" si="0"/>
        <v>959089</v>
      </c>
    </row>
    <row r="6" spans="1:15" x14ac:dyDescent="0.25">
      <c r="A6" s="251"/>
      <c r="B6" s="17" t="s">
        <v>5</v>
      </c>
      <c r="C6" s="50">
        <v>102983</v>
      </c>
      <c r="D6" s="29">
        <v>93405</v>
      </c>
      <c r="E6" s="29">
        <v>99573</v>
      </c>
      <c r="F6" s="132">
        <v>105211</v>
      </c>
      <c r="G6" s="132">
        <v>117729</v>
      </c>
      <c r="H6" s="132">
        <v>114458</v>
      </c>
      <c r="I6" s="29">
        <v>113546</v>
      </c>
      <c r="J6" s="29">
        <v>109697</v>
      </c>
      <c r="K6" s="29">
        <v>103026</v>
      </c>
      <c r="L6" s="29">
        <v>118296</v>
      </c>
      <c r="M6" s="29">
        <v>109824</v>
      </c>
      <c r="N6" s="30">
        <v>89916</v>
      </c>
      <c r="O6" s="4">
        <f t="shared" si="0"/>
        <v>1277664</v>
      </c>
    </row>
    <row r="7" spans="1:15" x14ac:dyDescent="0.25">
      <c r="A7" s="251"/>
      <c r="B7" s="17" t="s">
        <v>6</v>
      </c>
      <c r="C7" s="50">
        <v>87060</v>
      </c>
      <c r="D7" s="29">
        <v>80154</v>
      </c>
      <c r="E7" s="29">
        <v>86044</v>
      </c>
      <c r="F7" s="132">
        <v>90764</v>
      </c>
      <c r="G7" s="132">
        <v>101568</v>
      </c>
      <c r="H7" s="132">
        <v>99452</v>
      </c>
      <c r="I7" s="29">
        <v>98039</v>
      </c>
      <c r="J7" s="29">
        <v>94779</v>
      </c>
      <c r="K7" s="29">
        <v>88108</v>
      </c>
      <c r="L7" s="29">
        <v>103242</v>
      </c>
      <c r="M7" s="29">
        <v>93882</v>
      </c>
      <c r="N7" s="30">
        <v>77123</v>
      </c>
      <c r="O7" s="4">
        <f t="shared" si="0"/>
        <v>1100215</v>
      </c>
    </row>
    <row r="8" spans="1:15" x14ac:dyDescent="0.25">
      <c r="A8" s="251"/>
      <c r="B8" s="17" t="s">
        <v>7</v>
      </c>
      <c r="C8" s="50">
        <v>39311</v>
      </c>
      <c r="D8" s="29">
        <v>41466</v>
      </c>
      <c r="E8" s="29">
        <v>41543</v>
      </c>
      <c r="F8" s="132">
        <v>45790</v>
      </c>
      <c r="G8" s="132">
        <v>51244</v>
      </c>
      <c r="H8" s="132">
        <v>53480</v>
      </c>
      <c r="I8" s="29">
        <v>54387</v>
      </c>
      <c r="J8" s="29">
        <v>52566</v>
      </c>
      <c r="K8" s="29">
        <v>35941</v>
      </c>
      <c r="L8" s="29">
        <v>31960</v>
      </c>
      <c r="M8" s="29">
        <v>28738</v>
      </c>
      <c r="N8" s="30">
        <v>22584</v>
      </c>
      <c r="O8" s="4">
        <f t="shared" si="0"/>
        <v>499010</v>
      </c>
    </row>
    <row r="9" spans="1:15" ht="15.75" thickBot="1" x14ac:dyDescent="0.3">
      <c r="A9" s="252"/>
      <c r="B9" s="18" t="s">
        <v>8</v>
      </c>
      <c r="C9" s="51">
        <v>528</v>
      </c>
      <c r="D9" s="32">
        <v>435</v>
      </c>
      <c r="E9" s="32">
        <v>450</v>
      </c>
      <c r="F9" s="32">
        <v>343</v>
      </c>
      <c r="G9" s="32">
        <v>459</v>
      </c>
      <c r="H9" s="32">
        <v>544</v>
      </c>
      <c r="I9" s="32">
        <v>456</v>
      </c>
      <c r="J9" s="32">
        <v>435</v>
      </c>
      <c r="K9" s="32">
        <v>357</v>
      </c>
      <c r="L9" s="32">
        <v>354</v>
      </c>
      <c r="M9" s="32">
        <v>397</v>
      </c>
      <c r="N9" s="33">
        <v>332</v>
      </c>
      <c r="O9" s="5">
        <f t="shared" si="0"/>
        <v>5090</v>
      </c>
    </row>
    <row r="10" spans="1:15" s="2" customFormat="1" ht="59.25" x14ac:dyDescent="0.25">
      <c r="A10" s="253" t="s">
        <v>20</v>
      </c>
      <c r="B10" s="136" t="s">
        <v>102</v>
      </c>
      <c r="C10" s="52">
        <v>114095</v>
      </c>
      <c r="D10" s="53">
        <v>94435</v>
      </c>
      <c r="E10" s="53">
        <v>107828</v>
      </c>
      <c r="F10" s="53">
        <v>141535</v>
      </c>
      <c r="G10" s="53">
        <v>132135</v>
      </c>
      <c r="H10" s="53">
        <v>126325</v>
      </c>
      <c r="I10" s="53">
        <v>131141</v>
      </c>
      <c r="J10" s="53">
        <v>126780</v>
      </c>
      <c r="K10" s="53">
        <v>94209</v>
      </c>
      <c r="L10" s="53">
        <v>94445</v>
      </c>
      <c r="M10" s="53">
        <v>80375</v>
      </c>
      <c r="N10" s="54">
        <v>57126</v>
      </c>
      <c r="O10" s="114">
        <f t="shared" si="0"/>
        <v>1300429</v>
      </c>
    </row>
    <row r="11" spans="1:15" ht="91.5" customHeight="1" x14ac:dyDescent="0.25">
      <c r="A11" s="253"/>
      <c r="B11" s="127" t="s">
        <v>158</v>
      </c>
      <c r="C11" s="55">
        <v>103841</v>
      </c>
      <c r="D11" s="38">
        <v>85981</v>
      </c>
      <c r="E11" s="38">
        <v>97565</v>
      </c>
      <c r="F11" s="38">
        <v>126384</v>
      </c>
      <c r="G11" s="38">
        <v>121417</v>
      </c>
      <c r="H11" s="38">
        <v>117301</v>
      </c>
      <c r="I11" s="38">
        <v>121768</v>
      </c>
      <c r="J11" s="38">
        <v>117843</v>
      </c>
      <c r="K11" s="38">
        <v>84990</v>
      </c>
      <c r="L11" s="38">
        <v>84776</v>
      </c>
      <c r="M11" s="38">
        <v>71279</v>
      </c>
      <c r="N11" s="39">
        <v>51927</v>
      </c>
      <c r="O11" s="7">
        <f t="shared" si="0"/>
        <v>1185072</v>
      </c>
    </row>
    <row r="12" spans="1:15" s="2" customFormat="1" ht="46.5" x14ac:dyDescent="0.25">
      <c r="A12" s="253"/>
      <c r="B12" s="127" t="s">
        <v>157</v>
      </c>
      <c r="C12" s="55">
        <v>50868</v>
      </c>
      <c r="D12" s="38">
        <v>40853</v>
      </c>
      <c r="E12" s="38">
        <v>42983</v>
      </c>
      <c r="F12" s="38">
        <v>48983</v>
      </c>
      <c r="G12" s="38">
        <v>52612</v>
      </c>
      <c r="H12" s="38">
        <v>50068</v>
      </c>
      <c r="I12" s="38">
        <v>51652</v>
      </c>
      <c r="J12" s="38">
        <v>50249</v>
      </c>
      <c r="K12" s="38">
        <v>38863</v>
      </c>
      <c r="L12" s="38">
        <v>38401</v>
      </c>
      <c r="M12" s="38">
        <v>32756</v>
      </c>
      <c r="N12" s="39">
        <v>24398</v>
      </c>
      <c r="O12" s="7">
        <f t="shared" si="0"/>
        <v>522686</v>
      </c>
    </row>
    <row r="13" spans="1:15" ht="47.25" thickBot="1" x14ac:dyDescent="0.3">
      <c r="A13" s="254"/>
      <c r="B13" s="128" t="s">
        <v>103</v>
      </c>
      <c r="C13" s="56">
        <v>5136</v>
      </c>
      <c r="D13" s="41">
        <v>3604</v>
      </c>
      <c r="E13" s="41">
        <v>3418</v>
      </c>
      <c r="F13" s="41">
        <v>3308</v>
      </c>
      <c r="G13" s="41">
        <v>3288</v>
      </c>
      <c r="H13" s="41">
        <v>3047</v>
      </c>
      <c r="I13" s="41">
        <v>3769</v>
      </c>
      <c r="J13" s="41">
        <v>3182</v>
      </c>
      <c r="K13" s="41">
        <v>2606</v>
      </c>
      <c r="L13" s="41">
        <v>2474</v>
      </c>
      <c r="M13" s="41">
        <v>2178</v>
      </c>
      <c r="N13" s="42">
        <v>1513</v>
      </c>
      <c r="O13" s="8">
        <f t="shared" si="0"/>
        <v>37523</v>
      </c>
    </row>
    <row r="14" spans="1:15" ht="46.5" x14ac:dyDescent="0.25">
      <c r="A14" s="255" t="s">
        <v>105</v>
      </c>
      <c r="B14" s="137" t="s">
        <v>104</v>
      </c>
      <c r="C14" s="57">
        <v>142481</v>
      </c>
      <c r="D14" s="58">
        <v>141644</v>
      </c>
      <c r="E14" s="58">
        <v>127739</v>
      </c>
      <c r="F14" s="58">
        <v>111469</v>
      </c>
      <c r="G14" s="58">
        <v>124365</v>
      </c>
      <c r="H14" s="58">
        <v>133864</v>
      </c>
      <c r="I14" s="58">
        <v>132032</v>
      </c>
      <c r="J14" s="58">
        <v>143948</v>
      </c>
      <c r="K14" s="58">
        <v>138674</v>
      </c>
      <c r="L14" s="58">
        <v>132400</v>
      </c>
      <c r="M14" s="58">
        <v>121814</v>
      </c>
      <c r="N14" s="58">
        <v>94533</v>
      </c>
      <c r="O14" s="9">
        <f t="shared" si="0"/>
        <v>1544963</v>
      </c>
    </row>
    <row r="15" spans="1:15" ht="58.5" thickBot="1" x14ac:dyDescent="0.3">
      <c r="A15" s="256"/>
      <c r="B15" s="138" t="s">
        <v>164</v>
      </c>
      <c r="C15" s="60">
        <v>110065</v>
      </c>
      <c r="D15" s="61">
        <v>111274</v>
      </c>
      <c r="E15" s="61">
        <v>97830</v>
      </c>
      <c r="F15" s="61">
        <v>82721</v>
      </c>
      <c r="G15" s="61">
        <v>94707</v>
      </c>
      <c r="H15" s="61">
        <v>96891</v>
      </c>
      <c r="I15" s="61">
        <v>103959</v>
      </c>
      <c r="J15" s="61">
        <v>113637</v>
      </c>
      <c r="K15" s="61">
        <v>110639</v>
      </c>
      <c r="L15" s="61">
        <v>104144</v>
      </c>
      <c r="M15" s="61">
        <v>92440</v>
      </c>
      <c r="N15" s="61">
        <v>70085</v>
      </c>
      <c r="O15" s="10">
        <f t="shared" si="0"/>
        <v>1188392</v>
      </c>
    </row>
    <row r="16" spans="1:15" ht="46.5" x14ac:dyDescent="0.25">
      <c r="A16" s="258" t="s">
        <v>9</v>
      </c>
      <c r="B16" s="136" t="s">
        <v>106</v>
      </c>
      <c r="C16" s="52">
        <v>3985</v>
      </c>
      <c r="D16" s="53">
        <v>3742</v>
      </c>
      <c r="E16" s="53">
        <v>4676</v>
      </c>
      <c r="F16" s="53">
        <v>3443</v>
      </c>
      <c r="G16" s="53">
        <v>3820</v>
      </c>
      <c r="H16" s="53">
        <v>4112</v>
      </c>
      <c r="I16" s="53">
        <v>4052</v>
      </c>
      <c r="J16" s="53">
        <v>4599</v>
      </c>
      <c r="K16" s="53">
        <v>3803</v>
      </c>
      <c r="L16" s="53">
        <v>3825</v>
      </c>
      <c r="M16" s="53">
        <v>3516</v>
      </c>
      <c r="N16" s="54">
        <v>2733</v>
      </c>
      <c r="O16" s="6">
        <f t="shared" si="0"/>
        <v>46306</v>
      </c>
    </row>
    <row r="17" spans="1:15" ht="58.5" thickBot="1" x14ac:dyDescent="0.3">
      <c r="A17" s="259"/>
      <c r="B17" s="128" t="s">
        <v>107</v>
      </c>
      <c r="C17" s="56">
        <v>2170</v>
      </c>
      <c r="D17" s="41">
        <v>2150</v>
      </c>
      <c r="E17" s="41">
        <v>2561</v>
      </c>
      <c r="F17" s="41">
        <v>1871</v>
      </c>
      <c r="G17" s="41">
        <v>2005</v>
      </c>
      <c r="H17" s="41">
        <v>2328</v>
      </c>
      <c r="I17" s="41">
        <v>2314</v>
      </c>
      <c r="J17" s="41">
        <v>2686</v>
      </c>
      <c r="K17" s="41">
        <v>2321</v>
      </c>
      <c r="L17" s="41">
        <v>2137</v>
      </c>
      <c r="M17" s="41">
        <v>2127</v>
      </c>
      <c r="N17" s="42">
        <v>1560</v>
      </c>
      <c r="O17" s="8">
        <f t="shared" si="0"/>
        <v>26230</v>
      </c>
    </row>
    <row r="18" spans="1:15" ht="35.25" x14ac:dyDescent="0.25">
      <c r="A18" s="260" t="s">
        <v>10</v>
      </c>
      <c r="B18" s="137" t="s">
        <v>108</v>
      </c>
      <c r="C18" s="57">
        <v>5181</v>
      </c>
      <c r="D18" s="58">
        <v>4146</v>
      </c>
      <c r="E18" s="58">
        <v>4314</v>
      </c>
      <c r="F18" s="58">
        <v>4081</v>
      </c>
      <c r="G18" s="58">
        <v>4318</v>
      </c>
      <c r="H18" s="58">
        <v>3764</v>
      </c>
      <c r="I18" s="58">
        <v>4199</v>
      </c>
      <c r="J18" s="58">
        <v>3492</v>
      </c>
      <c r="K18" s="58">
        <v>3237</v>
      </c>
      <c r="L18" s="58">
        <v>3559</v>
      </c>
      <c r="M18" s="58">
        <v>3157</v>
      </c>
      <c r="N18" s="59">
        <v>2259</v>
      </c>
      <c r="O18" s="12">
        <f t="shared" si="0"/>
        <v>45707</v>
      </c>
    </row>
    <row r="19" spans="1:15" ht="26.25" thickBot="1" x14ac:dyDescent="0.3">
      <c r="A19" s="256"/>
      <c r="B19" s="68" t="s">
        <v>97</v>
      </c>
      <c r="C19" s="60">
        <v>336</v>
      </c>
      <c r="D19" s="61">
        <v>266</v>
      </c>
      <c r="E19" s="61">
        <v>291</v>
      </c>
      <c r="F19" s="61">
        <v>282</v>
      </c>
      <c r="G19" s="61">
        <v>285</v>
      </c>
      <c r="H19" s="61">
        <v>287</v>
      </c>
      <c r="I19" s="61">
        <v>318</v>
      </c>
      <c r="J19" s="61">
        <v>252</v>
      </c>
      <c r="K19" s="61">
        <v>287</v>
      </c>
      <c r="L19" s="61">
        <v>294</v>
      </c>
      <c r="M19" s="61">
        <v>318</v>
      </c>
      <c r="N19" s="62">
        <v>359</v>
      </c>
      <c r="O19" s="10">
        <f t="shared" si="0"/>
        <v>3575</v>
      </c>
    </row>
    <row r="20" spans="1:15" ht="69" x14ac:dyDescent="0.25">
      <c r="A20" s="258" t="s">
        <v>129</v>
      </c>
      <c r="B20" s="136" t="s">
        <v>109</v>
      </c>
      <c r="C20" s="52">
        <f>SUM(C21:C23)</f>
        <v>10863</v>
      </c>
      <c r="D20" s="52">
        <f t="shared" ref="D20:N20" si="1">SUM(D21:D23)</f>
        <v>11715</v>
      </c>
      <c r="E20" s="52">
        <f t="shared" si="1"/>
        <v>7162</v>
      </c>
      <c r="F20" s="52">
        <f t="shared" si="1"/>
        <v>7401</v>
      </c>
      <c r="G20" s="52">
        <f t="shared" si="1"/>
        <v>9393</v>
      </c>
      <c r="H20" s="52">
        <f t="shared" si="1"/>
        <v>11790</v>
      </c>
      <c r="I20" s="52">
        <f t="shared" si="1"/>
        <v>14236</v>
      </c>
      <c r="J20" s="52">
        <f t="shared" si="1"/>
        <v>12345</v>
      </c>
      <c r="K20" s="52">
        <f t="shared" si="1"/>
        <v>7304</v>
      </c>
      <c r="L20" s="52">
        <f t="shared" si="1"/>
        <v>7902</v>
      </c>
      <c r="M20" s="52">
        <f t="shared" si="1"/>
        <v>6885</v>
      </c>
      <c r="N20" s="52">
        <f t="shared" si="1"/>
        <v>7797</v>
      </c>
      <c r="O20" s="6">
        <f t="shared" si="0"/>
        <v>114793</v>
      </c>
    </row>
    <row r="21" spans="1:15" ht="25.5" x14ac:dyDescent="0.25">
      <c r="A21" s="253"/>
      <c r="B21" s="20" t="s">
        <v>112</v>
      </c>
      <c r="C21" s="55">
        <v>2476</v>
      </c>
      <c r="D21" s="38">
        <v>1374</v>
      </c>
      <c r="E21" s="38">
        <v>1361</v>
      </c>
      <c r="F21" s="38">
        <v>1336</v>
      </c>
      <c r="G21" s="38">
        <v>1663</v>
      </c>
      <c r="H21" s="38">
        <v>1289</v>
      </c>
      <c r="I21" s="38">
        <v>1463</v>
      </c>
      <c r="J21" s="38">
        <v>1457</v>
      </c>
      <c r="K21" s="38">
        <v>967</v>
      </c>
      <c r="L21" s="38">
        <v>1206</v>
      </c>
      <c r="M21" s="38">
        <v>862</v>
      </c>
      <c r="N21" s="39">
        <v>892</v>
      </c>
      <c r="O21" s="7">
        <f t="shared" si="0"/>
        <v>16346</v>
      </c>
    </row>
    <row r="22" spans="1:15" x14ac:dyDescent="0.25">
      <c r="A22" s="253"/>
      <c r="B22" s="20" t="s">
        <v>110</v>
      </c>
      <c r="C22" s="55">
        <v>2496</v>
      </c>
      <c r="D22" s="38">
        <v>1876</v>
      </c>
      <c r="E22" s="38">
        <v>1777</v>
      </c>
      <c r="F22" s="38">
        <v>1594</v>
      </c>
      <c r="G22" s="38">
        <v>2035</v>
      </c>
      <c r="H22" s="38">
        <v>2317</v>
      </c>
      <c r="I22" s="38">
        <v>2711</v>
      </c>
      <c r="J22" s="38">
        <v>2300</v>
      </c>
      <c r="K22" s="38">
        <v>1521</v>
      </c>
      <c r="L22" s="38">
        <v>1381</v>
      </c>
      <c r="M22" s="38">
        <v>1149</v>
      </c>
      <c r="N22" s="39">
        <v>1172</v>
      </c>
      <c r="O22" s="7">
        <f t="shared" si="0"/>
        <v>22329</v>
      </c>
    </row>
    <row r="23" spans="1:15" ht="15" customHeight="1" thickBot="1" x14ac:dyDescent="0.3">
      <c r="A23" s="259"/>
      <c r="B23" s="21" t="s">
        <v>111</v>
      </c>
      <c r="C23" s="56">
        <v>5891</v>
      </c>
      <c r="D23" s="41">
        <v>8465</v>
      </c>
      <c r="E23" s="41">
        <v>4024</v>
      </c>
      <c r="F23" s="41">
        <v>4471</v>
      </c>
      <c r="G23" s="41">
        <v>5695</v>
      </c>
      <c r="H23" s="41">
        <v>8184</v>
      </c>
      <c r="I23" s="41">
        <v>10062</v>
      </c>
      <c r="J23" s="41">
        <v>8588</v>
      </c>
      <c r="K23" s="41">
        <v>4816</v>
      </c>
      <c r="L23" s="41">
        <v>5315</v>
      </c>
      <c r="M23" s="41">
        <v>4874</v>
      </c>
      <c r="N23" s="42">
        <v>5733</v>
      </c>
      <c r="O23" s="8">
        <f t="shared" si="0"/>
        <v>76118</v>
      </c>
    </row>
    <row r="24" spans="1:15" s="119" customFormat="1" ht="80.25" x14ac:dyDescent="0.25">
      <c r="A24" s="263" t="s">
        <v>34</v>
      </c>
      <c r="B24" s="139" t="s">
        <v>159</v>
      </c>
      <c r="C24" s="134">
        <f>SUM(C25:C27)</f>
        <v>125823</v>
      </c>
      <c r="D24" s="134">
        <f t="shared" ref="D24:N24" si="2">SUM(D25:D27)</f>
        <v>103342</v>
      </c>
      <c r="E24" s="134">
        <f t="shared" si="2"/>
        <v>121139</v>
      </c>
      <c r="F24" s="134">
        <f t="shared" si="2"/>
        <v>163230</v>
      </c>
      <c r="G24" s="134">
        <f t="shared" si="2"/>
        <v>155644</v>
      </c>
      <c r="H24" s="134">
        <f t="shared" si="2"/>
        <v>153461</v>
      </c>
      <c r="I24" s="134">
        <f t="shared" si="2"/>
        <v>158560</v>
      </c>
      <c r="J24" s="134">
        <f t="shared" si="2"/>
        <v>149466</v>
      </c>
      <c r="K24" s="134">
        <f t="shared" si="2"/>
        <v>108495</v>
      </c>
      <c r="L24" s="134">
        <f t="shared" si="2"/>
        <v>108415</v>
      </c>
      <c r="M24" s="134">
        <f t="shared" si="2"/>
        <v>90286</v>
      </c>
      <c r="N24" s="134">
        <f t="shared" si="2"/>
        <v>68237</v>
      </c>
      <c r="O24" s="120">
        <f>SUM(C24:N24)</f>
        <v>1506098</v>
      </c>
    </row>
    <row r="25" spans="1:15" ht="15" customHeight="1" x14ac:dyDescent="0.25">
      <c r="A25" s="251"/>
      <c r="B25" s="67" t="s">
        <v>115</v>
      </c>
      <c r="C25" s="57">
        <v>5143</v>
      </c>
      <c r="D25" s="58">
        <v>4393</v>
      </c>
      <c r="E25" s="58">
        <v>4302</v>
      </c>
      <c r="F25" s="58">
        <v>4815</v>
      </c>
      <c r="G25" s="58">
        <v>5133</v>
      </c>
      <c r="H25" s="58">
        <v>4646</v>
      </c>
      <c r="I25" s="58">
        <v>5935</v>
      </c>
      <c r="J25" s="58">
        <v>5617</v>
      </c>
      <c r="K25" s="58">
        <v>3674</v>
      </c>
      <c r="L25" s="58">
        <v>3934</v>
      </c>
      <c r="M25" s="58">
        <v>3320</v>
      </c>
      <c r="N25" s="59">
        <v>3050</v>
      </c>
      <c r="O25" s="122">
        <f t="shared" si="0"/>
        <v>53962</v>
      </c>
    </row>
    <row r="26" spans="1:15" x14ac:dyDescent="0.25">
      <c r="A26" s="251"/>
      <c r="B26" s="69" t="s">
        <v>116</v>
      </c>
      <c r="C26" s="63">
        <v>120621</v>
      </c>
      <c r="D26" s="64">
        <v>98914</v>
      </c>
      <c r="E26" s="64">
        <v>116794</v>
      </c>
      <c r="F26" s="64">
        <v>158357</v>
      </c>
      <c r="G26" s="64">
        <v>150455</v>
      </c>
      <c r="H26" s="64">
        <v>148755</v>
      </c>
      <c r="I26" s="64">
        <v>152543</v>
      </c>
      <c r="J26" s="64">
        <v>143770</v>
      </c>
      <c r="K26" s="64">
        <v>104780</v>
      </c>
      <c r="L26" s="64">
        <v>104351</v>
      </c>
      <c r="M26" s="64">
        <v>86832</v>
      </c>
      <c r="N26" s="65">
        <v>65079</v>
      </c>
      <c r="O26" s="122">
        <f t="shared" si="0"/>
        <v>1451251</v>
      </c>
    </row>
    <row r="27" spans="1:15" ht="15" customHeight="1" thickBot="1" x14ac:dyDescent="0.3">
      <c r="A27" s="264"/>
      <c r="B27" s="68" t="s">
        <v>117</v>
      </c>
      <c r="C27" s="60">
        <v>59</v>
      </c>
      <c r="D27" s="61">
        <v>35</v>
      </c>
      <c r="E27" s="61">
        <v>43</v>
      </c>
      <c r="F27" s="61">
        <v>58</v>
      </c>
      <c r="G27" s="61">
        <v>56</v>
      </c>
      <c r="H27" s="61">
        <v>60</v>
      </c>
      <c r="I27" s="61">
        <v>82</v>
      </c>
      <c r="J27" s="61">
        <v>79</v>
      </c>
      <c r="K27" s="61">
        <v>41</v>
      </c>
      <c r="L27" s="61">
        <v>130</v>
      </c>
      <c r="M27" s="61">
        <v>134</v>
      </c>
      <c r="N27" s="62">
        <v>108</v>
      </c>
      <c r="O27" s="121">
        <f t="shared" si="0"/>
        <v>885</v>
      </c>
    </row>
    <row r="28" spans="1:15" ht="48" x14ac:dyDescent="0.25">
      <c r="A28" s="261" t="s">
        <v>11</v>
      </c>
      <c r="B28" s="140" t="s">
        <v>113</v>
      </c>
      <c r="C28" s="141">
        <v>3228987</v>
      </c>
      <c r="D28" s="142">
        <v>3320435</v>
      </c>
      <c r="E28" s="142">
        <v>3396649</v>
      </c>
      <c r="F28" s="142">
        <v>3449562</v>
      </c>
      <c r="G28" s="142">
        <v>3522708</v>
      </c>
      <c r="H28" s="142">
        <v>3547882</v>
      </c>
      <c r="I28" s="142">
        <v>3571057</v>
      </c>
      <c r="J28" s="142">
        <v>3593262</v>
      </c>
      <c r="K28" s="142">
        <v>3614391</v>
      </c>
      <c r="L28" s="142">
        <v>3641870</v>
      </c>
      <c r="M28" s="142">
        <v>3676538</v>
      </c>
      <c r="N28" s="143">
        <v>3693464</v>
      </c>
      <c r="O28" s="149" t="s">
        <v>98</v>
      </c>
    </row>
    <row r="29" spans="1:15" ht="69.75" thickBot="1" x14ac:dyDescent="0.3">
      <c r="A29" s="262"/>
      <c r="B29" s="130" t="s">
        <v>114</v>
      </c>
      <c r="C29" s="66">
        <v>87011</v>
      </c>
      <c r="D29" s="44">
        <v>92193</v>
      </c>
      <c r="E29" s="44">
        <v>76803</v>
      </c>
      <c r="F29" s="44">
        <v>53246</v>
      </c>
      <c r="G29" s="44">
        <v>73607</v>
      </c>
      <c r="H29" s="44">
        <v>25429</v>
      </c>
      <c r="I29" s="44">
        <v>23601</v>
      </c>
      <c r="J29" s="44">
        <v>22610</v>
      </c>
      <c r="K29" s="44">
        <v>21437</v>
      </c>
      <c r="L29" s="44">
        <v>27807</v>
      </c>
      <c r="M29" s="44">
        <v>35009</v>
      </c>
      <c r="N29" s="45">
        <v>17141</v>
      </c>
      <c r="O29" s="11">
        <f t="shared" si="0"/>
        <v>555894</v>
      </c>
    </row>
    <row r="30" spans="1:15" ht="80.25" x14ac:dyDescent="0.25">
      <c r="A30" s="250" t="s">
        <v>30</v>
      </c>
      <c r="B30" s="135" t="s">
        <v>118</v>
      </c>
      <c r="C30" s="49">
        <f>SUM(C31:C35)</f>
        <v>528484</v>
      </c>
      <c r="D30" s="49">
        <f t="shared" ref="D30:N30" si="3">SUM(D31:D35)</f>
        <v>447208</v>
      </c>
      <c r="E30" s="49">
        <f t="shared" si="3"/>
        <v>477418</v>
      </c>
      <c r="F30" s="49">
        <f t="shared" si="3"/>
        <v>499635</v>
      </c>
      <c r="G30" s="49">
        <f t="shared" si="3"/>
        <v>494167</v>
      </c>
      <c r="H30" s="49">
        <f t="shared" si="3"/>
        <v>438051</v>
      </c>
      <c r="I30" s="49">
        <f t="shared" si="3"/>
        <v>449656</v>
      </c>
      <c r="J30" s="49">
        <f t="shared" si="3"/>
        <v>458563</v>
      </c>
      <c r="K30" s="49">
        <f t="shared" si="3"/>
        <v>445085</v>
      </c>
      <c r="L30" s="49">
        <f t="shared" si="3"/>
        <v>431342</v>
      </c>
      <c r="M30" s="49">
        <f t="shared" si="3"/>
        <v>438122</v>
      </c>
      <c r="N30" s="49">
        <f t="shared" si="3"/>
        <v>550638</v>
      </c>
      <c r="O30" s="3">
        <f t="shared" si="0"/>
        <v>5658369</v>
      </c>
    </row>
    <row r="31" spans="1:15" x14ac:dyDescent="0.25">
      <c r="A31" s="251"/>
      <c r="B31" s="17" t="s">
        <v>18</v>
      </c>
      <c r="C31" s="50">
        <v>57018</v>
      </c>
      <c r="D31" s="29">
        <v>51039</v>
      </c>
      <c r="E31" s="29">
        <v>56871</v>
      </c>
      <c r="F31" s="132">
        <v>56457</v>
      </c>
      <c r="G31" s="132">
        <v>59835</v>
      </c>
      <c r="H31" s="132">
        <v>58349</v>
      </c>
      <c r="I31" s="29">
        <v>57198</v>
      </c>
      <c r="J31" s="29">
        <v>52627</v>
      </c>
      <c r="K31" s="29">
        <v>51072</v>
      </c>
      <c r="L31" s="29">
        <v>43955</v>
      </c>
      <c r="M31" s="29">
        <v>47447</v>
      </c>
      <c r="N31" s="30">
        <v>52615</v>
      </c>
      <c r="O31" s="4">
        <f t="shared" si="0"/>
        <v>644483</v>
      </c>
    </row>
    <row r="32" spans="1:15" x14ac:dyDescent="0.25">
      <c r="A32" s="251"/>
      <c r="B32" s="17" t="s">
        <v>16</v>
      </c>
      <c r="C32" s="50">
        <v>38699</v>
      </c>
      <c r="D32" s="29">
        <v>34927</v>
      </c>
      <c r="E32" s="29">
        <v>38660</v>
      </c>
      <c r="F32" s="132">
        <v>35373</v>
      </c>
      <c r="G32" s="132">
        <v>40609</v>
      </c>
      <c r="H32" s="132">
        <v>39969</v>
      </c>
      <c r="I32" s="29">
        <v>40658</v>
      </c>
      <c r="J32" s="29">
        <v>37749</v>
      </c>
      <c r="K32" s="29">
        <v>30740</v>
      </c>
      <c r="L32" s="29">
        <v>29320</v>
      </c>
      <c r="M32" s="29">
        <v>31096</v>
      </c>
      <c r="N32" s="30">
        <v>38027</v>
      </c>
      <c r="O32" s="4">
        <f t="shared" si="0"/>
        <v>435827</v>
      </c>
    </row>
    <row r="33" spans="1:15" x14ac:dyDescent="0.25">
      <c r="A33" s="251"/>
      <c r="B33" s="17" t="s">
        <v>17</v>
      </c>
      <c r="C33" s="50">
        <v>82843</v>
      </c>
      <c r="D33" s="29">
        <v>73858</v>
      </c>
      <c r="E33" s="29">
        <v>79182</v>
      </c>
      <c r="F33" s="132">
        <v>80105</v>
      </c>
      <c r="G33" s="132">
        <v>82225</v>
      </c>
      <c r="H33" s="132">
        <v>73718</v>
      </c>
      <c r="I33" s="29">
        <v>75811</v>
      </c>
      <c r="J33" s="29">
        <v>80986</v>
      </c>
      <c r="K33" s="29">
        <v>78075</v>
      </c>
      <c r="L33" s="29">
        <v>67715</v>
      </c>
      <c r="M33" s="29">
        <v>71404</v>
      </c>
      <c r="N33" s="30">
        <v>83201</v>
      </c>
      <c r="O33" s="4">
        <f t="shared" si="0"/>
        <v>929123</v>
      </c>
    </row>
    <row r="34" spans="1:15" x14ac:dyDescent="0.25">
      <c r="A34" s="251"/>
      <c r="B34" s="17" t="s">
        <v>19</v>
      </c>
      <c r="C34" s="50">
        <v>155003</v>
      </c>
      <c r="D34" s="29">
        <v>158710</v>
      </c>
      <c r="E34" s="29">
        <v>193705</v>
      </c>
      <c r="F34" s="132">
        <v>195471</v>
      </c>
      <c r="G34" s="132">
        <v>191987</v>
      </c>
      <c r="H34" s="132">
        <v>155301</v>
      </c>
      <c r="I34" s="29">
        <v>163874</v>
      </c>
      <c r="J34" s="29">
        <v>176556</v>
      </c>
      <c r="K34" s="29">
        <v>171555</v>
      </c>
      <c r="L34" s="29">
        <v>166629</v>
      </c>
      <c r="M34" s="29">
        <v>134909</v>
      </c>
      <c r="N34" s="30">
        <v>139741</v>
      </c>
      <c r="O34" s="4">
        <f t="shared" si="0"/>
        <v>2003441</v>
      </c>
    </row>
    <row r="35" spans="1:15" ht="15" customHeight="1" thickBot="1" x14ac:dyDescent="0.3">
      <c r="A35" s="252"/>
      <c r="B35" s="18" t="s">
        <v>31</v>
      </c>
      <c r="C35" s="51">
        <v>194921</v>
      </c>
      <c r="D35" s="32">
        <v>128674</v>
      </c>
      <c r="E35" s="32">
        <v>109000</v>
      </c>
      <c r="F35" s="32">
        <v>132229</v>
      </c>
      <c r="G35" s="32">
        <v>119511</v>
      </c>
      <c r="H35" s="32">
        <v>110714</v>
      </c>
      <c r="I35" s="32">
        <v>112115</v>
      </c>
      <c r="J35" s="32">
        <v>110645</v>
      </c>
      <c r="K35" s="32">
        <v>113643</v>
      </c>
      <c r="L35" s="32">
        <v>123723</v>
      </c>
      <c r="M35" s="32">
        <v>153266</v>
      </c>
      <c r="N35" s="33">
        <v>237054</v>
      </c>
      <c r="O35" s="5">
        <f t="shared" si="0"/>
        <v>1645495</v>
      </c>
    </row>
    <row r="36" spans="1:15" ht="91.5" x14ac:dyDescent="0.25">
      <c r="A36" s="257" t="s">
        <v>12</v>
      </c>
      <c r="B36" s="126" t="s">
        <v>119</v>
      </c>
      <c r="C36" s="52">
        <f>SUM(C37:C40)</f>
        <v>160700</v>
      </c>
      <c r="D36" s="52">
        <f t="shared" ref="D36:N36" si="4">SUM(D37:D40)</f>
        <v>173226</v>
      </c>
      <c r="E36" s="52">
        <f t="shared" si="4"/>
        <v>175925</v>
      </c>
      <c r="F36" s="52">
        <f t="shared" si="4"/>
        <v>184841</v>
      </c>
      <c r="G36" s="52">
        <f t="shared" si="4"/>
        <v>216664</v>
      </c>
      <c r="H36" s="52">
        <f t="shared" si="4"/>
        <v>201586</v>
      </c>
      <c r="I36" s="52">
        <f t="shared" si="4"/>
        <v>203639</v>
      </c>
      <c r="J36" s="52">
        <f t="shared" si="4"/>
        <v>187522</v>
      </c>
      <c r="K36" s="52">
        <f t="shared" si="4"/>
        <v>186403</v>
      </c>
      <c r="L36" s="52">
        <f t="shared" si="4"/>
        <v>195143</v>
      </c>
      <c r="M36" s="52">
        <f t="shared" si="4"/>
        <v>195151</v>
      </c>
      <c r="N36" s="52">
        <f t="shared" si="4"/>
        <v>147568</v>
      </c>
      <c r="O36" s="6">
        <f t="shared" si="0"/>
        <v>2228368</v>
      </c>
    </row>
    <row r="37" spans="1:15" x14ac:dyDescent="0.25">
      <c r="A37" s="253"/>
      <c r="B37" s="20" t="s">
        <v>13</v>
      </c>
      <c r="C37" s="55">
        <v>44425</v>
      </c>
      <c r="D37" s="38">
        <v>42489</v>
      </c>
      <c r="E37" s="38">
        <v>42710</v>
      </c>
      <c r="F37" s="38">
        <v>46231</v>
      </c>
      <c r="G37" s="38">
        <v>51466</v>
      </c>
      <c r="H37" s="38">
        <v>50352</v>
      </c>
      <c r="I37" s="38">
        <v>49896</v>
      </c>
      <c r="J37" s="38">
        <v>47610</v>
      </c>
      <c r="K37" s="38">
        <v>49358</v>
      </c>
      <c r="L37" s="38">
        <v>47094</v>
      </c>
      <c r="M37" s="38">
        <v>45255</v>
      </c>
      <c r="N37" s="39">
        <v>35559</v>
      </c>
      <c r="O37" s="7">
        <f t="shared" si="0"/>
        <v>552445</v>
      </c>
    </row>
    <row r="38" spans="1:15" x14ac:dyDescent="0.25">
      <c r="A38" s="253"/>
      <c r="B38" s="20" t="s">
        <v>14</v>
      </c>
      <c r="C38" s="55">
        <v>29493</v>
      </c>
      <c r="D38" s="38">
        <v>42751</v>
      </c>
      <c r="E38" s="38">
        <v>47060</v>
      </c>
      <c r="F38" s="38">
        <v>43198</v>
      </c>
      <c r="G38" s="38">
        <v>52425</v>
      </c>
      <c r="H38" s="38">
        <v>49859</v>
      </c>
      <c r="I38" s="38">
        <v>49726</v>
      </c>
      <c r="J38" s="38">
        <v>46459</v>
      </c>
      <c r="K38" s="38">
        <v>47688</v>
      </c>
      <c r="L38" s="38">
        <v>52096</v>
      </c>
      <c r="M38" s="38">
        <v>47843</v>
      </c>
      <c r="N38" s="39">
        <v>39043</v>
      </c>
      <c r="O38" s="7">
        <f t="shared" si="0"/>
        <v>547641</v>
      </c>
    </row>
    <row r="39" spans="1:15" s="119" customFormat="1" x14ac:dyDescent="0.25">
      <c r="A39" s="253"/>
      <c r="B39" s="169" t="s">
        <v>15</v>
      </c>
      <c r="C39" s="170">
        <v>86531</v>
      </c>
      <c r="D39" s="171">
        <v>87686</v>
      </c>
      <c r="E39" s="171">
        <v>85700</v>
      </c>
      <c r="F39" s="171">
        <v>94956</v>
      </c>
      <c r="G39" s="171">
        <v>112012</v>
      </c>
      <c r="H39" s="171">
        <v>100722</v>
      </c>
      <c r="I39" s="171">
        <v>103397</v>
      </c>
      <c r="J39" s="171">
        <v>92955</v>
      </c>
      <c r="K39" s="171">
        <v>88588</v>
      </c>
      <c r="L39" s="171">
        <v>95049</v>
      </c>
      <c r="M39" s="171">
        <v>101224</v>
      </c>
      <c r="N39" s="172">
        <v>72408</v>
      </c>
      <c r="O39" s="7">
        <f t="shared" si="0"/>
        <v>1121228</v>
      </c>
    </row>
    <row r="40" spans="1:15" ht="15.75" thickBot="1" x14ac:dyDescent="0.3">
      <c r="A40" s="254"/>
      <c r="B40" s="21" t="s">
        <v>165</v>
      </c>
      <c r="C40" s="56">
        <v>251</v>
      </c>
      <c r="D40" s="41">
        <v>300</v>
      </c>
      <c r="E40" s="41">
        <v>455</v>
      </c>
      <c r="F40" s="41">
        <v>456</v>
      </c>
      <c r="G40" s="41">
        <v>761</v>
      </c>
      <c r="H40" s="41">
        <v>653</v>
      </c>
      <c r="I40" s="41">
        <v>620</v>
      </c>
      <c r="J40" s="41">
        <v>498</v>
      </c>
      <c r="K40" s="41">
        <v>769</v>
      </c>
      <c r="L40" s="41">
        <v>904</v>
      </c>
      <c r="M40" s="41">
        <v>829</v>
      </c>
      <c r="N40" s="42">
        <v>558</v>
      </c>
      <c r="O40" s="8">
        <f t="shared" si="0"/>
        <v>7054</v>
      </c>
    </row>
    <row r="42" spans="1:15" x14ac:dyDescent="0.25">
      <c r="A42" s="117"/>
    </row>
  </sheetData>
  <customSheetViews>
    <customSheetView guid="{D1358620-759C-48B5-985D-8F057FD9C6DA}" fitToPage="1" topLeftCell="A19">
      <selection activeCell="D33" sqref="D33"/>
      <pageMargins left="0.7" right="0.7" top="0.75" bottom="0.75" header="0.3" footer="0.3"/>
      <pageSetup paperSize="9" scale="60" orientation="landscape" verticalDpi="0" r:id="rId1"/>
      <headerFooter>
        <oddFooter>&amp;C&amp;F&amp;R&amp;A</oddFooter>
      </headerFooter>
    </customSheetView>
  </customSheetViews>
  <mergeCells count="10">
    <mergeCell ref="A3:A9"/>
    <mergeCell ref="A10:A13"/>
    <mergeCell ref="A14:A15"/>
    <mergeCell ref="A36:A40"/>
    <mergeCell ref="A16:A17"/>
    <mergeCell ref="A18:A19"/>
    <mergeCell ref="A20:A23"/>
    <mergeCell ref="A30:A35"/>
    <mergeCell ref="A28:A29"/>
    <mergeCell ref="A24:A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2"/>
  <headerFooter>
    <oddFooter>&amp;C&amp;F&amp;R&amp;A</oddFooter>
  </headerFooter>
  <ignoredErrors>
    <ignoredError sqref="C24:O24 C30:N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2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0" customWidth="1"/>
    <col min="2" max="2" width="26.140625" customWidth="1"/>
    <col min="3" max="15" width="11.7109375" customWidth="1"/>
  </cols>
  <sheetData>
    <row r="1" spans="1:15" ht="32.25" customHeight="1" thickBot="1" x14ac:dyDescent="0.3">
      <c r="A1" s="81" t="s">
        <v>0</v>
      </c>
      <c r="B1" s="81" t="s">
        <v>1</v>
      </c>
      <c r="C1" s="111" t="s">
        <v>130</v>
      </c>
      <c r="D1" s="112" t="s">
        <v>131</v>
      </c>
      <c r="E1" s="112" t="s">
        <v>132</v>
      </c>
      <c r="F1" s="112" t="s">
        <v>133</v>
      </c>
      <c r="G1" s="112" t="s">
        <v>134</v>
      </c>
      <c r="H1" s="112" t="s">
        <v>135</v>
      </c>
      <c r="I1" s="112" t="s">
        <v>136</v>
      </c>
      <c r="J1" s="112" t="s">
        <v>137</v>
      </c>
      <c r="K1" s="112" t="s">
        <v>138</v>
      </c>
      <c r="L1" s="112" t="s">
        <v>139</v>
      </c>
      <c r="M1" s="112" t="s">
        <v>140</v>
      </c>
      <c r="N1" s="113" t="s">
        <v>141</v>
      </c>
      <c r="O1" s="81" t="s">
        <v>162</v>
      </c>
    </row>
    <row r="2" spans="1:15" ht="35.25" x14ac:dyDescent="0.25">
      <c r="A2" s="250" t="s">
        <v>27</v>
      </c>
      <c r="B2" s="123" t="s">
        <v>120</v>
      </c>
      <c r="C2" s="25">
        <v>515</v>
      </c>
      <c r="D2" s="26">
        <v>449</v>
      </c>
      <c r="E2" s="26">
        <v>509</v>
      </c>
      <c r="F2" s="26">
        <v>515</v>
      </c>
      <c r="G2" s="26">
        <v>570</v>
      </c>
      <c r="H2" s="26">
        <v>557</v>
      </c>
      <c r="I2" s="26">
        <v>804</v>
      </c>
      <c r="J2" s="26">
        <v>679</v>
      </c>
      <c r="K2" s="26">
        <v>573</v>
      </c>
      <c r="L2" s="26">
        <v>635</v>
      </c>
      <c r="M2" s="26">
        <v>417</v>
      </c>
      <c r="N2" s="27">
        <v>462</v>
      </c>
      <c r="O2" s="13">
        <f>SUM(C2:N2)</f>
        <v>6685</v>
      </c>
    </row>
    <row r="3" spans="1:15" ht="35.25" x14ac:dyDescent="0.25">
      <c r="A3" s="251"/>
      <c r="B3" s="124" t="s">
        <v>121</v>
      </c>
      <c r="C3" s="28">
        <v>569</v>
      </c>
      <c r="D3" s="29">
        <v>466</v>
      </c>
      <c r="E3" s="29">
        <v>584</v>
      </c>
      <c r="F3" s="132">
        <v>521</v>
      </c>
      <c r="G3" s="132">
        <v>554</v>
      </c>
      <c r="H3" s="132">
        <v>692</v>
      </c>
      <c r="I3" s="29">
        <v>869</v>
      </c>
      <c r="J3" s="29">
        <v>815</v>
      </c>
      <c r="K3" s="29">
        <v>551</v>
      </c>
      <c r="L3" s="29">
        <v>590</v>
      </c>
      <c r="M3" s="29">
        <v>393</v>
      </c>
      <c r="N3" s="30">
        <v>410</v>
      </c>
      <c r="O3" s="14">
        <f t="shared" ref="O3:O13" si="0">SUM(C3:N3)</f>
        <v>7014</v>
      </c>
    </row>
    <row r="4" spans="1:15" ht="36" thickBot="1" x14ac:dyDescent="0.3">
      <c r="A4" s="251"/>
      <c r="B4" s="125" t="s">
        <v>122</v>
      </c>
      <c r="C4" s="31">
        <v>581</v>
      </c>
      <c r="D4" s="32">
        <v>424</v>
      </c>
      <c r="E4" s="32">
        <v>502</v>
      </c>
      <c r="F4" s="32">
        <v>432</v>
      </c>
      <c r="G4" s="32">
        <v>523</v>
      </c>
      <c r="H4" s="32">
        <v>570</v>
      </c>
      <c r="I4" s="32">
        <v>761</v>
      </c>
      <c r="J4" s="32">
        <v>655</v>
      </c>
      <c r="K4" s="32">
        <v>415</v>
      </c>
      <c r="L4" s="32">
        <v>433</v>
      </c>
      <c r="M4" s="32">
        <v>240</v>
      </c>
      <c r="N4" s="33">
        <v>329</v>
      </c>
      <c r="O4" s="15">
        <f t="shared" si="0"/>
        <v>5865</v>
      </c>
    </row>
    <row r="5" spans="1:15" s="2" customFormat="1" ht="25.5" customHeight="1" x14ac:dyDescent="0.25">
      <c r="A5" s="257" t="s">
        <v>128</v>
      </c>
      <c r="B5" s="19" t="s">
        <v>33</v>
      </c>
      <c r="C5" s="34">
        <v>9555</v>
      </c>
      <c r="D5" s="35">
        <v>9356</v>
      </c>
      <c r="E5" s="35">
        <v>8775</v>
      </c>
      <c r="F5" s="35">
        <v>8282</v>
      </c>
      <c r="G5" s="35">
        <v>9086</v>
      </c>
      <c r="H5" s="35">
        <v>9078</v>
      </c>
      <c r="I5" s="35">
        <v>9125</v>
      </c>
      <c r="J5" s="35">
        <v>8032</v>
      </c>
      <c r="K5" s="35">
        <v>9170</v>
      </c>
      <c r="L5" s="35">
        <v>10107</v>
      </c>
      <c r="M5" s="35">
        <v>9688</v>
      </c>
      <c r="N5" s="36">
        <v>7905</v>
      </c>
      <c r="O5" s="6">
        <f t="shared" si="0"/>
        <v>108159</v>
      </c>
    </row>
    <row r="6" spans="1:15" ht="25.5" customHeight="1" x14ac:dyDescent="0.25">
      <c r="A6" s="253"/>
      <c r="B6" s="20" t="s">
        <v>21</v>
      </c>
      <c r="C6" s="37">
        <v>8119</v>
      </c>
      <c r="D6" s="38">
        <v>7953</v>
      </c>
      <c r="E6" s="38">
        <v>7621</v>
      </c>
      <c r="F6" s="38">
        <v>7376</v>
      </c>
      <c r="G6" s="38">
        <v>7751</v>
      </c>
      <c r="H6" s="38">
        <v>7429</v>
      </c>
      <c r="I6" s="38">
        <v>7691</v>
      </c>
      <c r="J6" s="38">
        <v>6956</v>
      </c>
      <c r="K6" s="38">
        <v>8281</v>
      </c>
      <c r="L6" s="38">
        <v>8289</v>
      </c>
      <c r="M6" s="38">
        <v>7101</v>
      </c>
      <c r="N6" s="39">
        <v>4213</v>
      </c>
      <c r="O6" s="7">
        <f t="shared" si="0"/>
        <v>88780</v>
      </c>
    </row>
    <row r="7" spans="1:15" ht="25.5" customHeight="1" x14ac:dyDescent="0.25">
      <c r="A7" s="253"/>
      <c r="B7" s="20" t="s">
        <v>32</v>
      </c>
      <c r="C7" s="37">
        <v>4527</v>
      </c>
      <c r="D7" s="38">
        <v>3865</v>
      </c>
      <c r="E7" s="38">
        <v>3213</v>
      </c>
      <c r="F7" s="38">
        <v>2838</v>
      </c>
      <c r="G7" s="38">
        <v>3856</v>
      </c>
      <c r="H7" s="38">
        <v>3225</v>
      </c>
      <c r="I7" s="38">
        <v>5007</v>
      </c>
      <c r="J7" s="38">
        <v>3534</v>
      </c>
      <c r="K7" s="38">
        <v>3719</v>
      </c>
      <c r="L7" s="38">
        <v>4547</v>
      </c>
      <c r="M7" s="38">
        <v>5170</v>
      </c>
      <c r="N7" s="39">
        <v>7542</v>
      </c>
      <c r="O7" s="7">
        <f t="shared" si="0"/>
        <v>51043</v>
      </c>
    </row>
    <row r="8" spans="1:15" ht="25.5" customHeight="1" x14ac:dyDescent="0.25">
      <c r="A8" s="253"/>
      <c r="B8" s="20" t="s">
        <v>22</v>
      </c>
      <c r="C8" s="37">
        <v>1978</v>
      </c>
      <c r="D8" s="38">
        <v>2570</v>
      </c>
      <c r="E8" s="38">
        <v>2799</v>
      </c>
      <c r="F8" s="38">
        <v>3421</v>
      </c>
      <c r="G8" s="38">
        <v>3002</v>
      </c>
      <c r="H8" s="38">
        <v>1671</v>
      </c>
      <c r="I8" s="38">
        <v>2204</v>
      </c>
      <c r="J8" s="38">
        <v>2162</v>
      </c>
      <c r="K8" s="38">
        <v>3143</v>
      </c>
      <c r="L8" s="38">
        <v>2608</v>
      </c>
      <c r="M8" s="38">
        <v>1980</v>
      </c>
      <c r="N8" s="39">
        <v>1846</v>
      </c>
      <c r="O8" s="7">
        <f t="shared" si="0"/>
        <v>29384</v>
      </c>
    </row>
    <row r="9" spans="1:15" ht="25.5" customHeight="1" thickBot="1" x14ac:dyDescent="0.3">
      <c r="A9" s="254"/>
      <c r="B9" s="21" t="s">
        <v>23</v>
      </c>
      <c r="C9" s="40">
        <v>2330</v>
      </c>
      <c r="D9" s="41">
        <v>2561</v>
      </c>
      <c r="E9" s="41">
        <v>1862</v>
      </c>
      <c r="F9" s="41">
        <v>1654</v>
      </c>
      <c r="G9" s="41">
        <v>1977</v>
      </c>
      <c r="H9" s="41">
        <v>1565</v>
      </c>
      <c r="I9" s="41">
        <v>1916</v>
      </c>
      <c r="J9" s="41">
        <v>1669</v>
      </c>
      <c r="K9" s="41">
        <v>1767</v>
      </c>
      <c r="L9" s="41">
        <v>1860</v>
      </c>
      <c r="M9" s="41">
        <v>1814</v>
      </c>
      <c r="N9" s="42">
        <v>3751</v>
      </c>
      <c r="O9" s="8">
        <f t="shared" si="0"/>
        <v>24726</v>
      </c>
    </row>
    <row r="10" spans="1:15" ht="25.5" customHeight="1" x14ac:dyDescent="0.25">
      <c r="A10" s="250" t="s">
        <v>26</v>
      </c>
      <c r="B10" s="16" t="s">
        <v>24</v>
      </c>
      <c r="C10" s="25">
        <v>1680</v>
      </c>
      <c r="D10" s="26">
        <v>1361</v>
      </c>
      <c r="E10" s="26">
        <v>1425</v>
      </c>
      <c r="F10" s="26">
        <v>1376</v>
      </c>
      <c r="G10" s="26">
        <v>1547</v>
      </c>
      <c r="H10" s="26">
        <v>1545</v>
      </c>
      <c r="I10" s="26">
        <v>1604</v>
      </c>
      <c r="J10" s="26">
        <v>1422</v>
      </c>
      <c r="K10" s="26">
        <v>1401</v>
      </c>
      <c r="L10" s="26">
        <v>1479</v>
      </c>
      <c r="M10" s="26">
        <v>1392</v>
      </c>
      <c r="N10" s="27">
        <v>1280</v>
      </c>
      <c r="O10" s="13">
        <f t="shared" si="0"/>
        <v>17512</v>
      </c>
    </row>
    <row r="11" spans="1:15" ht="25.5" x14ac:dyDescent="0.25">
      <c r="A11" s="251"/>
      <c r="B11" s="75" t="s">
        <v>25</v>
      </c>
      <c r="C11" s="76">
        <v>12</v>
      </c>
      <c r="D11" s="77">
        <v>18</v>
      </c>
      <c r="E11" s="77">
        <v>11</v>
      </c>
      <c r="F11" s="77">
        <v>10</v>
      </c>
      <c r="G11" s="77">
        <v>11</v>
      </c>
      <c r="H11" s="77">
        <v>12</v>
      </c>
      <c r="I11" s="77">
        <v>5</v>
      </c>
      <c r="J11" s="77">
        <v>6</v>
      </c>
      <c r="K11" s="77">
        <v>9</v>
      </c>
      <c r="L11" s="77">
        <v>12</v>
      </c>
      <c r="M11" s="77">
        <v>6</v>
      </c>
      <c r="N11" s="78">
        <v>3</v>
      </c>
      <c r="O11" s="79">
        <f t="shared" si="0"/>
        <v>115</v>
      </c>
    </row>
    <row r="12" spans="1:15" x14ac:dyDescent="0.25">
      <c r="A12" s="251"/>
      <c r="B12" s="17" t="s">
        <v>36</v>
      </c>
      <c r="C12" s="28">
        <v>99</v>
      </c>
      <c r="D12" s="29">
        <v>76</v>
      </c>
      <c r="E12" s="29">
        <v>88</v>
      </c>
      <c r="F12" s="132">
        <v>74</v>
      </c>
      <c r="G12" s="132">
        <v>102</v>
      </c>
      <c r="H12" s="132">
        <v>84</v>
      </c>
      <c r="I12" s="29">
        <v>98</v>
      </c>
      <c r="J12" s="29">
        <v>97</v>
      </c>
      <c r="K12" s="29">
        <v>85</v>
      </c>
      <c r="L12" s="29">
        <v>106</v>
      </c>
      <c r="M12" s="29">
        <v>88</v>
      </c>
      <c r="N12" s="30">
        <v>70</v>
      </c>
      <c r="O12" s="14">
        <f t="shared" si="0"/>
        <v>1067</v>
      </c>
    </row>
    <row r="13" spans="1:15" ht="15" customHeight="1" thickBot="1" x14ac:dyDescent="0.3">
      <c r="A13" s="252"/>
      <c r="B13" s="70" t="s">
        <v>37</v>
      </c>
      <c r="C13" s="71">
        <v>396</v>
      </c>
      <c r="D13" s="72">
        <v>357</v>
      </c>
      <c r="E13" s="72">
        <v>347</v>
      </c>
      <c r="F13" s="72">
        <v>363</v>
      </c>
      <c r="G13" s="72">
        <v>492</v>
      </c>
      <c r="H13" s="72">
        <v>416</v>
      </c>
      <c r="I13" s="72">
        <v>416</v>
      </c>
      <c r="J13" s="72">
        <v>440</v>
      </c>
      <c r="K13" s="72">
        <v>478</v>
      </c>
      <c r="L13" s="72">
        <v>492</v>
      </c>
      <c r="M13" s="72">
        <v>441</v>
      </c>
      <c r="N13" s="73">
        <v>340</v>
      </c>
      <c r="O13" s="74">
        <f t="shared" si="0"/>
        <v>4978</v>
      </c>
    </row>
    <row r="14" spans="1:15" ht="15" customHeight="1" x14ac:dyDescent="0.25">
      <c r="A14" s="265" t="s">
        <v>124</v>
      </c>
      <c r="B14" s="129" t="s">
        <v>142</v>
      </c>
      <c r="C14" s="144">
        <v>2822517</v>
      </c>
      <c r="D14" s="145">
        <v>2895728</v>
      </c>
      <c r="E14" s="145">
        <v>2958859</v>
      </c>
      <c r="F14" s="145">
        <v>3004297</v>
      </c>
      <c r="G14" s="145">
        <v>3069635</v>
      </c>
      <c r="H14" s="145">
        <v>3093383</v>
      </c>
      <c r="I14" s="145">
        <v>3115268</v>
      </c>
      <c r="J14" s="145">
        <v>3136556</v>
      </c>
      <c r="K14" s="145">
        <v>3156619</v>
      </c>
      <c r="L14" s="145">
        <v>3182120</v>
      </c>
      <c r="M14" s="145">
        <v>3213795</v>
      </c>
      <c r="N14" s="151">
        <v>3229111</v>
      </c>
      <c r="O14" s="150" t="s">
        <v>98</v>
      </c>
    </row>
    <row r="15" spans="1:15" x14ac:dyDescent="0.25">
      <c r="A15" s="266"/>
      <c r="B15" s="148" t="s">
        <v>143</v>
      </c>
      <c r="C15" s="146">
        <v>175227</v>
      </c>
      <c r="D15" s="147">
        <v>174214</v>
      </c>
      <c r="E15" s="147">
        <v>172921</v>
      </c>
      <c r="F15" s="147">
        <v>172297</v>
      </c>
      <c r="G15" s="147">
        <v>170959</v>
      </c>
      <c r="H15" s="147">
        <v>170734</v>
      </c>
      <c r="I15" s="147">
        <v>170306</v>
      </c>
      <c r="J15" s="147">
        <v>169839</v>
      </c>
      <c r="K15" s="147">
        <v>169567</v>
      </c>
      <c r="L15" s="147">
        <v>169076</v>
      </c>
      <c r="M15" s="147">
        <v>168638</v>
      </c>
      <c r="N15" s="152">
        <v>168358</v>
      </c>
      <c r="O15" s="156" t="s">
        <v>98</v>
      </c>
    </row>
    <row r="16" spans="1:15" ht="25.5" x14ac:dyDescent="0.25">
      <c r="A16" s="266"/>
      <c r="B16" s="23" t="s">
        <v>125</v>
      </c>
      <c r="C16" s="146">
        <v>224366</v>
      </c>
      <c r="D16" s="147">
        <v>243425</v>
      </c>
      <c r="E16" s="147">
        <v>257596</v>
      </c>
      <c r="F16" s="147">
        <v>265549</v>
      </c>
      <c r="G16" s="147">
        <v>274504</v>
      </c>
      <c r="H16" s="147">
        <v>275951</v>
      </c>
      <c r="I16" s="147">
        <v>277548</v>
      </c>
      <c r="J16" s="147">
        <v>278845</v>
      </c>
      <c r="K16" s="147">
        <v>280049</v>
      </c>
      <c r="L16" s="147">
        <v>282352</v>
      </c>
      <c r="M16" s="147">
        <v>285606</v>
      </c>
      <c r="N16" s="152">
        <v>287386</v>
      </c>
      <c r="O16" s="156" t="s">
        <v>98</v>
      </c>
    </row>
    <row r="17" spans="1:15" x14ac:dyDescent="0.25">
      <c r="A17" s="266"/>
      <c r="B17" s="23" t="s">
        <v>29</v>
      </c>
      <c r="C17" s="146">
        <v>945</v>
      </c>
      <c r="D17" s="147">
        <v>979</v>
      </c>
      <c r="E17" s="147">
        <v>1032</v>
      </c>
      <c r="F17" s="147">
        <v>1058</v>
      </c>
      <c r="G17" s="147">
        <v>1114</v>
      </c>
      <c r="H17" s="147">
        <v>1126</v>
      </c>
      <c r="I17" s="147">
        <v>1136</v>
      </c>
      <c r="J17" s="147">
        <v>1143</v>
      </c>
      <c r="K17" s="147">
        <v>1148</v>
      </c>
      <c r="L17" s="147">
        <v>1161</v>
      </c>
      <c r="M17" s="147">
        <v>1182</v>
      </c>
      <c r="N17" s="152">
        <v>1186</v>
      </c>
      <c r="O17" s="156" t="s">
        <v>98</v>
      </c>
    </row>
    <row r="18" spans="1:15" ht="15" customHeight="1" x14ac:dyDescent="0.25">
      <c r="A18" s="266"/>
      <c r="B18" s="23" t="s">
        <v>28</v>
      </c>
      <c r="C18" s="179">
        <v>1678</v>
      </c>
      <c r="D18" s="180">
        <v>1778</v>
      </c>
      <c r="E18" s="147">
        <v>1893</v>
      </c>
      <c r="F18" s="147">
        <v>1998</v>
      </c>
      <c r="G18" s="147">
        <v>2119</v>
      </c>
      <c r="H18" s="147">
        <v>2267</v>
      </c>
      <c r="I18" s="147">
        <v>2344</v>
      </c>
      <c r="J18" s="147">
        <v>2401</v>
      </c>
      <c r="K18" s="147">
        <v>2495</v>
      </c>
      <c r="L18" s="147">
        <v>2618</v>
      </c>
      <c r="M18" s="147">
        <v>2739</v>
      </c>
      <c r="N18" s="152">
        <v>2818</v>
      </c>
      <c r="O18" s="156" t="s">
        <v>98</v>
      </c>
    </row>
    <row r="19" spans="1:15" s="119" customFormat="1" ht="15" customHeight="1" x14ac:dyDescent="0.25">
      <c r="A19" s="267"/>
      <c r="B19" s="23" t="s">
        <v>172</v>
      </c>
      <c r="C19" s="174">
        <v>232</v>
      </c>
      <c r="D19" s="177">
        <v>244</v>
      </c>
      <c r="E19" s="178">
        <v>249</v>
      </c>
      <c r="F19" s="178">
        <v>255</v>
      </c>
      <c r="G19" s="178">
        <v>257</v>
      </c>
      <c r="H19" s="178">
        <v>265</v>
      </c>
      <c r="I19" s="178">
        <v>270</v>
      </c>
      <c r="J19" s="178">
        <v>272</v>
      </c>
      <c r="K19" s="178">
        <v>280</v>
      </c>
      <c r="L19" s="178">
        <v>282</v>
      </c>
      <c r="M19" s="178">
        <v>285</v>
      </c>
      <c r="N19" s="181">
        <v>290</v>
      </c>
      <c r="O19" s="156" t="s">
        <v>98</v>
      </c>
    </row>
    <row r="20" spans="1:15" s="119" customFormat="1" ht="15" customHeight="1" x14ac:dyDescent="0.25">
      <c r="A20" s="267"/>
      <c r="B20" s="23" t="s">
        <v>173</v>
      </c>
      <c r="C20" s="174">
        <v>113</v>
      </c>
      <c r="D20" s="175">
        <v>129</v>
      </c>
      <c r="E20" s="176">
        <v>133</v>
      </c>
      <c r="F20" s="176">
        <v>135</v>
      </c>
      <c r="G20" s="176">
        <v>140</v>
      </c>
      <c r="H20" s="176">
        <v>140</v>
      </c>
      <c r="I20" s="176">
        <v>156</v>
      </c>
      <c r="J20" s="176">
        <v>159</v>
      </c>
      <c r="K20" s="176">
        <v>162</v>
      </c>
      <c r="L20" s="176">
        <v>164</v>
      </c>
      <c r="M20" s="176">
        <v>168</v>
      </c>
      <c r="N20" s="182">
        <v>172</v>
      </c>
      <c r="O20" s="156" t="s">
        <v>98</v>
      </c>
    </row>
    <row r="21" spans="1:15" s="119" customFormat="1" ht="15" customHeight="1" x14ac:dyDescent="0.25">
      <c r="A21" s="267"/>
      <c r="B21" s="23" t="s">
        <v>174</v>
      </c>
      <c r="C21" s="174">
        <v>78</v>
      </c>
      <c r="D21" s="175">
        <v>84</v>
      </c>
      <c r="E21" s="176">
        <v>89</v>
      </c>
      <c r="F21" s="176">
        <v>89</v>
      </c>
      <c r="G21" s="176">
        <v>89</v>
      </c>
      <c r="H21" s="176">
        <v>92</v>
      </c>
      <c r="I21" s="176">
        <v>94</v>
      </c>
      <c r="J21" s="176">
        <v>97</v>
      </c>
      <c r="K21" s="176">
        <v>98</v>
      </c>
      <c r="L21" s="176">
        <v>98</v>
      </c>
      <c r="M21" s="176">
        <v>104</v>
      </c>
      <c r="N21" s="182">
        <v>106</v>
      </c>
      <c r="O21" s="156" t="s">
        <v>98</v>
      </c>
    </row>
    <row r="22" spans="1:15" s="119" customFormat="1" x14ac:dyDescent="0.25">
      <c r="A22" s="267"/>
      <c r="B22" s="23" t="s">
        <v>175</v>
      </c>
      <c r="C22" s="174">
        <v>3821</v>
      </c>
      <c r="D22" s="175">
        <v>3843</v>
      </c>
      <c r="E22" s="176">
        <v>3867</v>
      </c>
      <c r="F22" s="176">
        <v>3874</v>
      </c>
      <c r="G22" s="176">
        <v>3881</v>
      </c>
      <c r="H22" s="176">
        <v>3913</v>
      </c>
      <c r="I22" s="176">
        <v>3922</v>
      </c>
      <c r="J22" s="176">
        <v>3937</v>
      </c>
      <c r="K22" s="176">
        <v>3958</v>
      </c>
      <c r="L22" s="176">
        <v>3984</v>
      </c>
      <c r="M22" s="176">
        <v>4006</v>
      </c>
      <c r="N22" s="182">
        <v>4022</v>
      </c>
      <c r="O22" s="156" t="s">
        <v>98</v>
      </c>
    </row>
    <row r="23" spans="1:15" s="119" customFormat="1" ht="26.25" thickBot="1" x14ac:dyDescent="0.3">
      <c r="A23" s="268"/>
      <c r="B23" s="130" t="s">
        <v>176</v>
      </c>
      <c r="C23" s="153">
        <v>10</v>
      </c>
      <c r="D23" s="154">
        <v>11</v>
      </c>
      <c r="E23" s="155">
        <v>10</v>
      </c>
      <c r="F23" s="155">
        <v>10</v>
      </c>
      <c r="G23" s="155">
        <v>10</v>
      </c>
      <c r="H23" s="155">
        <v>11</v>
      </c>
      <c r="I23" s="155">
        <v>13</v>
      </c>
      <c r="J23" s="155">
        <v>13</v>
      </c>
      <c r="K23" s="155">
        <v>15</v>
      </c>
      <c r="L23" s="155">
        <v>15</v>
      </c>
      <c r="M23" s="155">
        <v>15</v>
      </c>
      <c r="N23" s="186">
        <v>15</v>
      </c>
      <c r="O23" s="190" t="s">
        <v>98</v>
      </c>
    </row>
    <row r="24" spans="1:15" s="119" customFormat="1" ht="105.75" x14ac:dyDescent="0.25">
      <c r="A24" s="250" t="s">
        <v>126</v>
      </c>
      <c r="B24" s="187" t="s">
        <v>123</v>
      </c>
      <c r="C24" s="183">
        <f>SUM(C25:C26)</f>
        <v>52278</v>
      </c>
      <c r="D24" s="184">
        <f t="shared" ref="D24:N24" si="1">SUM(D25:D26)</f>
        <v>52710</v>
      </c>
      <c r="E24" s="184">
        <f t="shared" si="1"/>
        <v>44276</v>
      </c>
      <c r="F24" s="184">
        <f t="shared" si="1"/>
        <v>41493</v>
      </c>
      <c r="G24" s="184">
        <f t="shared" si="1"/>
        <v>42887</v>
      </c>
      <c r="H24" s="184">
        <f t="shared" si="1"/>
        <v>42290</v>
      </c>
      <c r="I24" s="184">
        <f t="shared" si="1"/>
        <v>42985</v>
      </c>
      <c r="J24" s="184">
        <f t="shared" si="1"/>
        <v>45073</v>
      </c>
      <c r="K24" s="184">
        <f t="shared" si="1"/>
        <v>43921</v>
      </c>
      <c r="L24" s="184">
        <f t="shared" si="1"/>
        <v>36995</v>
      </c>
      <c r="M24" s="184">
        <f t="shared" si="1"/>
        <v>33582</v>
      </c>
      <c r="N24" s="185">
        <f t="shared" si="1"/>
        <v>23834</v>
      </c>
      <c r="O24" s="3">
        <f t="shared" ref="O24:O26" si="2">SUM(C24:N24)</f>
        <v>502324</v>
      </c>
    </row>
    <row r="25" spans="1:15" ht="25.5" x14ac:dyDescent="0.25">
      <c r="A25" s="251"/>
      <c r="B25" s="124" t="s">
        <v>99</v>
      </c>
      <c r="C25" s="131">
        <v>24531</v>
      </c>
      <c r="D25" s="132">
        <v>22052</v>
      </c>
      <c r="E25" s="132">
        <v>20418</v>
      </c>
      <c r="F25" s="132">
        <v>17488</v>
      </c>
      <c r="G25" s="132">
        <v>20269</v>
      </c>
      <c r="H25" s="132">
        <v>19833</v>
      </c>
      <c r="I25" s="132">
        <v>20698</v>
      </c>
      <c r="J25" s="132">
        <v>22219</v>
      </c>
      <c r="K25" s="132">
        <v>20369</v>
      </c>
      <c r="L25" s="132">
        <v>17317</v>
      </c>
      <c r="M25" s="132">
        <v>16750</v>
      </c>
      <c r="N25" s="133">
        <v>11934</v>
      </c>
      <c r="O25" s="14">
        <f t="shared" si="2"/>
        <v>233878</v>
      </c>
    </row>
    <row r="26" spans="1:15" ht="26.25" thickBot="1" x14ac:dyDescent="0.3">
      <c r="A26" s="252"/>
      <c r="B26" s="75" t="s">
        <v>100</v>
      </c>
      <c r="C26" s="76">
        <v>27747</v>
      </c>
      <c r="D26" s="77">
        <v>30658</v>
      </c>
      <c r="E26" s="77">
        <v>23858</v>
      </c>
      <c r="F26" s="77">
        <v>24005</v>
      </c>
      <c r="G26" s="77">
        <v>22618</v>
      </c>
      <c r="H26" s="77">
        <v>22457</v>
      </c>
      <c r="I26" s="77">
        <v>22287</v>
      </c>
      <c r="J26" s="77">
        <v>22854</v>
      </c>
      <c r="K26" s="77">
        <v>23552</v>
      </c>
      <c r="L26" s="77">
        <v>19678</v>
      </c>
      <c r="M26" s="77">
        <v>16832</v>
      </c>
      <c r="N26" s="78">
        <v>11900</v>
      </c>
      <c r="O26" s="79">
        <f t="shared" si="2"/>
        <v>268446</v>
      </c>
    </row>
    <row r="27" spans="1:15" ht="25.5" x14ac:dyDescent="0.25">
      <c r="A27" s="265" t="s">
        <v>38</v>
      </c>
      <c r="B27" s="22" t="s">
        <v>188</v>
      </c>
      <c r="C27" s="105">
        <v>66459</v>
      </c>
      <c r="D27" s="43">
        <v>57011</v>
      </c>
      <c r="E27" s="43">
        <v>58946</v>
      </c>
      <c r="F27" s="43">
        <v>64891</v>
      </c>
      <c r="G27" s="43">
        <v>73923</v>
      </c>
      <c r="H27" s="43">
        <v>69111</v>
      </c>
      <c r="I27" s="43">
        <v>70567</v>
      </c>
      <c r="J27" s="43">
        <v>66674</v>
      </c>
      <c r="K27" s="43">
        <v>65468</v>
      </c>
      <c r="L27" s="43">
        <v>72194</v>
      </c>
      <c r="M27" s="43">
        <v>66042</v>
      </c>
      <c r="N27" s="106">
        <v>50612</v>
      </c>
      <c r="O27" s="80">
        <f>SUM(C27:N27)</f>
        <v>781898</v>
      </c>
    </row>
    <row r="28" spans="1:15" ht="39" thickBot="1" x14ac:dyDescent="0.3">
      <c r="A28" s="262"/>
      <c r="B28" s="24" t="s">
        <v>39</v>
      </c>
      <c r="C28" s="188">
        <v>24</v>
      </c>
      <c r="D28" s="189">
        <v>18</v>
      </c>
      <c r="E28" s="189">
        <v>33</v>
      </c>
      <c r="F28" s="44">
        <v>33</v>
      </c>
      <c r="G28" s="44">
        <v>42</v>
      </c>
      <c r="H28" s="44">
        <v>41</v>
      </c>
      <c r="I28" s="44">
        <v>36</v>
      </c>
      <c r="J28" s="44">
        <v>37</v>
      </c>
      <c r="K28" s="44">
        <v>42</v>
      </c>
      <c r="L28" s="44">
        <v>42</v>
      </c>
      <c r="M28" s="44">
        <v>25</v>
      </c>
      <c r="N28" s="107">
        <v>22</v>
      </c>
      <c r="O28" s="11">
        <f>SUM(C28:N28)</f>
        <v>395</v>
      </c>
    </row>
  </sheetData>
  <customSheetViews>
    <customSheetView guid="{D1358620-759C-48B5-985D-8F057FD9C6DA}" fitToPage="1">
      <selection activeCell="C7" sqref="C7"/>
      <pageMargins left="0.7" right="0.7" top="0.75" bottom="0.75" header="0.3" footer="0.3"/>
      <pageSetup paperSize="9" scale="68" orientation="landscape" verticalDpi="0" r:id="rId1"/>
      <headerFooter>
        <oddFooter>&amp;C&amp;F&amp;R&amp;A</oddFooter>
      </headerFooter>
    </customSheetView>
  </customSheetViews>
  <mergeCells count="6">
    <mergeCell ref="A27:A28"/>
    <mergeCell ref="A2:A4"/>
    <mergeCell ref="A5:A9"/>
    <mergeCell ref="A10:A13"/>
    <mergeCell ref="A24:A26"/>
    <mergeCell ref="A14:A23"/>
  </mergeCells>
  <pageMargins left="0.7" right="0.7" top="0.75" bottom="0.75" header="0.3" footer="0.3"/>
  <pageSetup paperSize="9" scale="68" orientation="landscape" r:id="rId2"/>
  <headerFooter>
    <oddFooter>&amp;C&amp;F&amp;R&amp;A</oddFooter>
  </headerFooter>
  <ignoredErrors>
    <ignoredError sqref="C24:N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48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20" style="84" customWidth="1"/>
    <col min="2" max="2" width="23.5703125" style="87" customWidth="1"/>
    <col min="3" max="3" width="28.28515625" style="87" customWidth="1"/>
    <col min="4" max="4" width="4.28515625" style="87" customWidth="1"/>
    <col min="5" max="5" width="20.42578125" style="103" customWidth="1"/>
    <col min="6" max="8" width="20.42578125" style="87" customWidth="1"/>
    <col min="9" max="16384" width="8.85546875" style="87"/>
  </cols>
  <sheetData>
    <row r="1" spans="1:8" ht="32.450000000000003" customHeight="1" thickBot="1" x14ac:dyDescent="0.3">
      <c r="A1" s="81" t="s">
        <v>127</v>
      </c>
      <c r="B1" s="337" t="s">
        <v>1</v>
      </c>
      <c r="C1" s="338"/>
      <c r="D1" s="339"/>
      <c r="E1" s="225" t="s">
        <v>163</v>
      </c>
      <c r="F1" s="191" t="s">
        <v>183</v>
      </c>
      <c r="G1" s="191" t="s">
        <v>189</v>
      </c>
      <c r="H1" s="191" t="s">
        <v>190</v>
      </c>
    </row>
    <row r="2" spans="1:8" x14ac:dyDescent="0.25">
      <c r="A2" s="343" t="s">
        <v>40</v>
      </c>
      <c r="B2" s="340" t="s">
        <v>47</v>
      </c>
      <c r="C2" s="355"/>
      <c r="D2" s="219"/>
      <c r="E2" s="226">
        <v>10785347</v>
      </c>
      <c r="F2" s="86">
        <v>10787462</v>
      </c>
      <c r="G2" s="86">
        <v>10806028</v>
      </c>
      <c r="H2" s="86">
        <v>10815391</v>
      </c>
    </row>
    <row r="3" spans="1:8" x14ac:dyDescent="0.25">
      <c r="A3" s="344"/>
      <c r="B3" s="341"/>
      <c r="C3" s="356"/>
      <c r="D3" s="220" t="s">
        <v>45</v>
      </c>
      <c r="E3" s="227">
        <v>5585026</v>
      </c>
      <c r="F3" s="88">
        <v>5585099</v>
      </c>
      <c r="G3" s="88">
        <v>5593632</v>
      </c>
      <c r="H3" s="88">
        <v>5598099</v>
      </c>
    </row>
    <row r="4" spans="1:8" ht="15.75" thickBot="1" x14ac:dyDescent="0.3">
      <c r="A4" s="344"/>
      <c r="B4" s="342"/>
      <c r="C4" s="357"/>
      <c r="D4" s="221" t="s">
        <v>46</v>
      </c>
      <c r="E4" s="228">
        <v>5200321</v>
      </c>
      <c r="F4" s="89">
        <v>5202363</v>
      </c>
      <c r="G4" s="89">
        <v>5212396</v>
      </c>
      <c r="H4" s="89">
        <v>5217292</v>
      </c>
    </row>
    <row r="5" spans="1:8" x14ac:dyDescent="0.25">
      <c r="A5" s="344"/>
      <c r="B5" s="335" t="s">
        <v>41</v>
      </c>
      <c r="C5" s="90" t="s">
        <v>48</v>
      </c>
      <c r="D5" s="222"/>
      <c r="E5" s="229">
        <v>9783395</v>
      </c>
      <c r="F5" s="91">
        <v>9774695</v>
      </c>
      <c r="G5" s="91">
        <v>9770112</v>
      </c>
      <c r="H5" s="91">
        <v>9761330</v>
      </c>
    </row>
    <row r="6" spans="1:8" x14ac:dyDescent="0.25">
      <c r="A6" s="344"/>
      <c r="B6" s="335"/>
      <c r="C6" s="92" t="s">
        <v>49</v>
      </c>
      <c r="D6" s="222"/>
      <c r="E6" s="230">
        <v>25824</v>
      </c>
      <c r="F6" s="85">
        <v>25539</v>
      </c>
      <c r="G6" s="85">
        <v>25290</v>
      </c>
      <c r="H6" s="85">
        <v>25016</v>
      </c>
    </row>
    <row r="7" spans="1:8" x14ac:dyDescent="0.25">
      <c r="A7" s="344"/>
      <c r="B7" s="335"/>
      <c r="C7" s="92" t="s">
        <v>50</v>
      </c>
      <c r="D7" s="222"/>
      <c r="E7" s="230">
        <v>2790</v>
      </c>
      <c r="F7" s="85">
        <v>2837</v>
      </c>
      <c r="G7" s="85">
        <v>2827</v>
      </c>
      <c r="H7" s="85">
        <v>2791</v>
      </c>
    </row>
    <row r="8" spans="1:8" ht="25.5" x14ac:dyDescent="0.25">
      <c r="A8" s="344"/>
      <c r="B8" s="335"/>
      <c r="C8" s="92" t="s">
        <v>51</v>
      </c>
      <c r="D8" s="222"/>
      <c r="E8" s="230">
        <v>129101</v>
      </c>
      <c r="F8" s="85">
        <v>130516</v>
      </c>
      <c r="G8" s="85">
        <v>133665</v>
      </c>
      <c r="H8" s="85">
        <v>135327</v>
      </c>
    </row>
    <row r="9" spans="1:8" x14ac:dyDescent="0.25">
      <c r="A9" s="344"/>
      <c r="B9" s="335"/>
      <c r="C9" s="92" t="s">
        <v>52</v>
      </c>
      <c r="D9" s="222"/>
      <c r="E9" s="230">
        <v>19118</v>
      </c>
      <c r="F9" s="85">
        <v>19652</v>
      </c>
      <c r="G9" s="85">
        <v>20518</v>
      </c>
      <c r="H9" s="85">
        <v>20959</v>
      </c>
    </row>
    <row r="10" spans="1:8" x14ac:dyDescent="0.25">
      <c r="A10" s="344"/>
      <c r="B10" s="335"/>
      <c r="C10" s="92" t="s">
        <v>53</v>
      </c>
      <c r="D10" s="222"/>
      <c r="E10" s="230">
        <v>13660</v>
      </c>
      <c r="F10" s="85">
        <v>8764</v>
      </c>
      <c r="G10" s="85">
        <v>17477</v>
      </c>
      <c r="H10" s="85">
        <v>19217</v>
      </c>
    </row>
    <row r="11" spans="1:8" x14ac:dyDescent="0.25">
      <c r="A11" s="344"/>
      <c r="B11" s="335"/>
      <c r="C11" s="92" t="s">
        <v>54</v>
      </c>
      <c r="D11" s="222"/>
      <c r="E11" s="230">
        <v>808337</v>
      </c>
      <c r="F11" s="85">
        <v>822319</v>
      </c>
      <c r="G11" s="85">
        <v>833003</v>
      </c>
      <c r="H11" s="85">
        <v>847621</v>
      </c>
    </row>
    <row r="12" spans="1:8" ht="15.75" thickBot="1" x14ac:dyDescent="0.3">
      <c r="A12" s="344"/>
      <c r="B12" s="336"/>
      <c r="C12" s="93" t="s">
        <v>55</v>
      </c>
      <c r="D12" s="223"/>
      <c r="E12" s="231">
        <v>3122</v>
      </c>
      <c r="F12" s="94">
        <v>3140</v>
      </c>
      <c r="G12" s="94">
        <v>3136</v>
      </c>
      <c r="H12" s="94">
        <v>3130</v>
      </c>
    </row>
    <row r="13" spans="1:8" x14ac:dyDescent="0.25">
      <c r="A13" s="344"/>
      <c r="B13" s="340" t="s">
        <v>42</v>
      </c>
      <c r="C13" s="347" t="s">
        <v>43</v>
      </c>
      <c r="D13" s="219"/>
      <c r="E13" s="226">
        <v>1885687</v>
      </c>
      <c r="F13" s="86">
        <v>1886817</v>
      </c>
      <c r="G13" s="86">
        <v>1891971</v>
      </c>
      <c r="H13" s="86">
        <v>1895698</v>
      </c>
    </row>
    <row r="14" spans="1:8" x14ac:dyDescent="0.25">
      <c r="A14" s="344"/>
      <c r="B14" s="341"/>
      <c r="C14" s="348"/>
      <c r="D14" s="220" t="s">
        <v>45</v>
      </c>
      <c r="E14" s="227">
        <v>917495</v>
      </c>
      <c r="F14" s="88">
        <v>917992</v>
      </c>
      <c r="G14" s="88">
        <v>920541</v>
      </c>
      <c r="H14" s="88">
        <v>922397</v>
      </c>
    </row>
    <row r="15" spans="1:8" x14ac:dyDescent="0.25">
      <c r="A15" s="344"/>
      <c r="B15" s="341"/>
      <c r="C15" s="349"/>
      <c r="D15" s="220" t="s">
        <v>46</v>
      </c>
      <c r="E15" s="227">
        <v>968192</v>
      </c>
      <c r="F15" s="88">
        <v>968825</v>
      </c>
      <c r="G15" s="88">
        <v>971430</v>
      </c>
      <c r="H15" s="88">
        <v>973301</v>
      </c>
    </row>
    <row r="16" spans="1:8" x14ac:dyDescent="0.25">
      <c r="A16" s="344"/>
      <c r="B16" s="341"/>
      <c r="C16" s="350" t="s">
        <v>60</v>
      </c>
      <c r="D16" s="220"/>
      <c r="E16" s="232">
        <v>6971976</v>
      </c>
      <c r="F16" s="95">
        <v>6959471</v>
      </c>
      <c r="G16" s="95">
        <v>6953642</v>
      </c>
      <c r="H16" s="95">
        <v>6948942</v>
      </c>
    </row>
    <row r="17" spans="1:8" x14ac:dyDescent="0.25">
      <c r="A17" s="344"/>
      <c r="B17" s="341"/>
      <c r="C17" s="348"/>
      <c r="D17" s="220" t="s">
        <v>45</v>
      </c>
      <c r="E17" s="227">
        <v>3482535</v>
      </c>
      <c r="F17" s="88">
        <v>3475171</v>
      </c>
      <c r="G17" s="88">
        <v>3470687</v>
      </c>
      <c r="H17" s="88">
        <v>3467809</v>
      </c>
    </row>
    <row r="18" spans="1:8" x14ac:dyDescent="0.25">
      <c r="A18" s="344"/>
      <c r="B18" s="341"/>
      <c r="C18" s="349"/>
      <c r="D18" s="220" t="s">
        <v>46</v>
      </c>
      <c r="E18" s="227">
        <v>3489441</v>
      </c>
      <c r="F18" s="88">
        <v>3484300</v>
      </c>
      <c r="G18" s="88">
        <v>3482955</v>
      </c>
      <c r="H18" s="88">
        <v>3481133</v>
      </c>
    </row>
    <row r="19" spans="1:8" x14ac:dyDescent="0.25">
      <c r="A19" s="344"/>
      <c r="B19" s="341"/>
      <c r="C19" s="350" t="s">
        <v>44</v>
      </c>
      <c r="D19" s="220"/>
      <c r="E19" s="232">
        <v>1927684</v>
      </c>
      <c r="F19" s="95">
        <v>1941174</v>
      </c>
      <c r="G19" s="95">
        <v>1960415</v>
      </c>
      <c r="H19" s="95">
        <v>1970751</v>
      </c>
    </row>
    <row r="20" spans="1:8" x14ac:dyDescent="0.25">
      <c r="A20" s="344"/>
      <c r="B20" s="341"/>
      <c r="C20" s="348"/>
      <c r="D20" s="220" t="s">
        <v>45</v>
      </c>
      <c r="E20" s="227">
        <v>1184996</v>
      </c>
      <c r="F20" s="88">
        <v>1191936</v>
      </c>
      <c r="G20" s="88">
        <v>1202404</v>
      </c>
      <c r="H20" s="88">
        <v>1207893</v>
      </c>
    </row>
    <row r="21" spans="1:8" ht="15.75" thickBot="1" x14ac:dyDescent="0.3">
      <c r="A21" s="345"/>
      <c r="B21" s="342"/>
      <c r="C21" s="351"/>
      <c r="D21" s="221" t="s">
        <v>46</v>
      </c>
      <c r="E21" s="228">
        <v>742688</v>
      </c>
      <c r="F21" s="89">
        <v>749238</v>
      </c>
      <c r="G21" s="89">
        <v>758011</v>
      </c>
      <c r="H21" s="89">
        <v>762858</v>
      </c>
    </row>
    <row r="22" spans="1:8" x14ac:dyDescent="0.25">
      <c r="A22" s="257" t="s">
        <v>56</v>
      </c>
      <c r="B22" s="335" t="s">
        <v>57</v>
      </c>
      <c r="C22" s="90" t="s">
        <v>180</v>
      </c>
      <c r="D22" s="222"/>
      <c r="E22" s="233">
        <f>SUM(E23:E25)</f>
        <v>785230</v>
      </c>
      <c r="F22" s="96">
        <f>SUM(F23:F25)</f>
        <v>859314</v>
      </c>
      <c r="G22" s="96">
        <f>SUM(G23:G25)</f>
        <v>878476</v>
      </c>
      <c r="H22" s="96">
        <f>SUM(H23:H25)</f>
        <v>822885</v>
      </c>
    </row>
    <row r="23" spans="1:8" x14ac:dyDescent="0.25">
      <c r="A23" s="253"/>
      <c r="B23" s="335"/>
      <c r="C23" s="92" t="s">
        <v>58</v>
      </c>
      <c r="D23" s="222"/>
      <c r="E23" s="230">
        <v>313392</v>
      </c>
      <c r="F23" s="85">
        <v>359187</v>
      </c>
      <c r="G23" s="85">
        <v>369222</v>
      </c>
      <c r="H23" s="85">
        <v>322168</v>
      </c>
    </row>
    <row r="24" spans="1:8" x14ac:dyDescent="0.25">
      <c r="A24" s="253"/>
      <c r="B24" s="335"/>
      <c r="C24" s="92" t="s">
        <v>61</v>
      </c>
      <c r="D24" s="222"/>
      <c r="E24" s="230">
        <v>418415</v>
      </c>
      <c r="F24" s="85">
        <v>437472</v>
      </c>
      <c r="G24" s="85">
        <v>445801</v>
      </c>
      <c r="H24" s="85">
        <v>446147</v>
      </c>
    </row>
    <row r="25" spans="1:8" ht="15.75" thickBot="1" x14ac:dyDescent="0.3">
      <c r="A25" s="254"/>
      <c r="B25" s="346"/>
      <c r="C25" s="93" t="s">
        <v>59</v>
      </c>
      <c r="D25" s="223"/>
      <c r="E25" s="234">
        <v>53423</v>
      </c>
      <c r="F25" s="97">
        <v>62655</v>
      </c>
      <c r="G25" s="97">
        <v>63453</v>
      </c>
      <c r="H25" s="97">
        <v>54570</v>
      </c>
    </row>
    <row r="26" spans="1:8" ht="61.15" customHeight="1" x14ac:dyDescent="0.25">
      <c r="A26" s="333" t="s">
        <v>62</v>
      </c>
      <c r="B26" s="352" t="s">
        <v>160</v>
      </c>
      <c r="C26" s="353"/>
      <c r="D26" s="353"/>
      <c r="E26" s="235">
        <v>550616</v>
      </c>
      <c r="F26" s="158">
        <v>549894</v>
      </c>
      <c r="G26" s="158">
        <v>550073</v>
      </c>
      <c r="H26" s="158">
        <v>548128</v>
      </c>
    </row>
    <row r="27" spans="1:8" ht="58.5" customHeight="1" thickBot="1" x14ac:dyDescent="0.3">
      <c r="A27" s="334"/>
      <c r="B27" s="354" t="s">
        <v>144</v>
      </c>
      <c r="C27" s="291"/>
      <c r="D27" s="291"/>
      <c r="E27" s="236">
        <v>1098146</v>
      </c>
      <c r="F27" s="159">
        <v>1094746</v>
      </c>
      <c r="G27" s="159">
        <v>1094302</v>
      </c>
      <c r="H27" s="159">
        <v>1088131</v>
      </c>
    </row>
    <row r="28" spans="1:8" ht="40.15" customHeight="1" x14ac:dyDescent="0.25">
      <c r="A28" s="315" t="s">
        <v>63</v>
      </c>
      <c r="B28" s="280" t="s">
        <v>145</v>
      </c>
      <c r="C28" s="281"/>
      <c r="D28" s="282"/>
      <c r="E28" s="229">
        <v>73159</v>
      </c>
      <c r="F28" s="91">
        <v>71940</v>
      </c>
      <c r="G28" s="91">
        <v>71185</v>
      </c>
      <c r="H28" s="91">
        <v>71282</v>
      </c>
    </row>
    <row r="29" spans="1:8" ht="38.450000000000003" customHeight="1" x14ac:dyDescent="0.25">
      <c r="A29" s="316"/>
      <c r="B29" s="278" t="s">
        <v>146</v>
      </c>
      <c r="C29" s="279"/>
      <c r="D29" s="279"/>
      <c r="E29" s="229">
        <v>137355</v>
      </c>
      <c r="F29" s="91">
        <v>135199</v>
      </c>
      <c r="G29" s="91">
        <v>133247</v>
      </c>
      <c r="H29" s="91">
        <v>133126</v>
      </c>
    </row>
    <row r="30" spans="1:8" ht="104.25" customHeight="1" x14ac:dyDescent="0.25">
      <c r="A30" s="316"/>
      <c r="B30" s="278" t="s">
        <v>147</v>
      </c>
      <c r="C30" s="320"/>
      <c r="D30" s="320"/>
      <c r="E30" s="229">
        <v>345782</v>
      </c>
      <c r="F30" s="91">
        <v>344432</v>
      </c>
      <c r="G30" s="91">
        <v>345477</v>
      </c>
      <c r="H30" s="91">
        <v>343932</v>
      </c>
    </row>
    <row r="31" spans="1:8" ht="62.45" customHeight="1" x14ac:dyDescent="0.25">
      <c r="A31" s="316"/>
      <c r="B31" s="278" t="s">
        <v>148</v>
      </c>
      <c r="C31" s="320"/>
      <c r="D31" s="320"/>
      <c r="E31" s="229">
        <v>547832</v>
      </c>
      <c r="F31" s="91">
        <v>546345</v>
      </c>
      <c r="G31" s="91">
        <v>548362</v>
      </c>
      <c r="H31" s="91">
        <v>546467</v>
      </c>
    </row>
    <row r="32" spans="1:8" ht="66" customHeight="1" x14ac:dyDescent="0.25">
      <c r="A32" s="316"/>
      <c r="B32" s="278" t="s">
        <v>154</v>
      </c>
      <c r="C32" s="320"/>
      <c r="D32" s="320"/>
      <c r="E32" s="229">
        <v>283358</v>
      </c>
      <c r="F32" s="91">
        <v>283617</v>
      </c>
      <c r="G32" s="91">
        <v>282906</v>
      </c>
      <c r="H32" s="91">
        <v>280908</v>
      </c>
    </row>
    <row r="33" spans="1:8" ht="62.25" customHeight="1" x14ac:dyDescent="0.25">
      <c r="A33" s="316"/>
      <c r="B33" s="278" t="s">
        <v>161</v>
      </c>
      <c r="C33" s="320"/>
      <c r="D33" s="320"/>
      <c r="E33" s="229">
        <v>412878</v>
      </c>
      <c r="F33" s="91">
        <v>413119</v>
      </c>
      <c r="G33" s="91">
        <v>412612</v>
      </c>
      <c r="H33" s="91">
        <v>408454</v>
      </c>
    </row>
    <row r="34" spans="1:8" ht="57" customHeight="1" x14ac:dyDescent="0.25">
      <c r="A34" s="316"/>
      <c r="B34" s="278" t="s">
        <v>184</v>
      </c>
      <c r="C34" s="320"/>
      <c r="D34" s="320"/>
      <c r="E34" s="229">
        <v>81</v>
      </c>
      <c r="F34" s="91">
        <v>83</v>
      </c>
      <c r="G34" s="91">
        <v>81</v>
      </c>
      <c r="H34" s="91">
        <v>84</v>
      </c>
    </row>
    <row r="35" spans="1:8" ht="34.5" customHeight="1" thickBot="1" x14ac:dyDescent="0.3">
      <c r="A35" s="317"/>
      <c r="B35" s="331" t="s">
        <v>185</v>
      </c>
      <c r="C35" s="332"/>
      <c r="D35" s="332"/>
      <c r="E35" s="229">
        <v>81</v>
      </c>
      <c r="F35" s="91">
        <v>83</v>
      </c>
      <c r="G35" s="91">
        <v>81</v>
      </c>
      <c r="H35" s="91">
        <v>84</v>
      </c>
    </row>
    <row r="36" spans="1:8" ht="90" thickBot="1" x14ac:dyDescent="0.3">
      <c r="A36" s="104" t="s">
        <v>64</v>
      </c>
      <c r="B36" s="327" t="s">
        <v>149</v>
      </c>
      <c r="C36" s="328"/>
      <c r="D36" s="328"/>
      <c r="E36" s="237">
        <v>37724</v>
      </c>
      <c r="F36" s="160">
        <v>39073</v>
      </c>
      <c r="G36" s="160">
        <v>40589</v>
      </c>
      <c r="H36" s="160">
        <v>41970</v>
      </c>
    </row>
    <row r="37" spans="1:8" ht="62.25" customHeight="1" x14ac:dyDescent="0.25">
      <c r="A37" s="315" t="s">
        <v>65</v>
      </c>
      <c r="B37" s="321" t="s">
        <v>150</v>
      </c>
      <c r="C37" s="322"/>
      <c r="D37" s="323"/>
      <c r="E37" s="238">
        <v>2160070</v>
      </c>
      <c r="F37" s="98">
        <v>2176430</v>
      </c>
      <c r="G37" s="98">
        <v>2185582</v>
      </c>
      <c r="H37" s="98">
        <v>2166830</v>
      </c>
    </row>
    <row r="38" spans="1:8" ht="57" customHeight="1" x14ac:dyDescent="0.25">
      <c r="A38" s="316"/>
      <c r="B38" s="324" t="s">
        <v>151</v>
      </c>
      <c r="C38" s="324"/>
      <c r="D38" s="278"/>
      <c r="E38" s="239">
        <v>1998490</v>
      </c>
      <c r="F38" s="161">
        <v>2013688</v>
      </c>
      <c r="G38" s="161">
        <v>2027807</v>
      </c>
      <c r="H38" s="161">
        <v>2011662</v>
      </c>
    </row>
    <row r="39" spans="1:8" ht="57" customHeight="1" x14ac:dyDescent="0.25">
      <c r="A39" s="316"/>
      <c r="B39" s="324" t="s">
        <v>152</v>
      </c>
      <c r="C39" s="324"/>
      <c r="D39" s="278"/>
      <c r="E39" s="240">
        <v>1626970</v>
      </c>
      <c r="F39" s="162">
        <v>1647981</v>
      </c>
      <c r="G39" s="162">
        <v>1649033</v>
      </c>
      <c r="H39" s="162">
        <v>1609076</v>
      </c>
    </row>
    <row r="40" spans="1:8" ht="57" customHeight="1" x14ac:dyDescent="0.25">
      <c r="A40" s="316"/>
      <c r="B40" s="324" t="s">
        <v>153</v>
      </c>
      <c r="C40" s="324"/>
      <c r="D40" s="278"/>
      <c r="E40" s="229">
        <v>161580</v>
      </c>
      <c r="F40" s="91">
        <v>162742</v>
      </c>
      <c r="G40" s="91">
        <v>157775</v>
      </c>
      <c r="H40" s="91">
        <v>155168</v>
      </c>
    </row>
    <row r="41" spans="1:8" ht="62.25" customHeight="1" thickBot="1" x14ac:dyDescent="0.3">
      <c r="A41" s="317"/>
      <c r="B41" s="325" t="s">
        <v>155</v>
      </c>
      <c r="C41" s="325"/>
      <c r="D41" s="326"/>
      <c r="E41" s="241">
        <v>137264</v>
      </c>
      <c r="F41" s="163">
        <v>136408</v>
      </c>
      <c r="G41" s="163">
        <v>129575</v>
      </c>
      <c r="H41" s="163">
        <v>124548</v>
      </c>
    </row>
    <row r="42" spans="1:8" ht="26.25" thickBot="1" x14ac:dyDescent="0.3">
      <c r="A42" s="82" t="s">
        <v>66</v>
      </c>
      <c r="B42" s="318" t="s">
        <v>67</v>
      </c>
      <c r="C42" s="319"/>
      <c r="D42" s="319"/>
      <c r="E42" s="242">
        <v>2395081</v>
      </c>
      <c r="F42" s="165">
        <v>2409148</v>
      </c>
      <c r="G42" s="165">
        <v>2435298</v>
      </c>
      <c r="H42" s="165">
        <v>2445906</v>
      </c>
    </row>
    <row r="43" spans="1:8" ht="23.25" customHeight="1" x14ac:dyDescent="0.25">
      <c r="A43" s="310" t="s">
        <v>68</v>
      </c>
      <c r="B43" s="323" t="s">
        <v>69</v>
      </c>
      <c r="C43" s="281"/>
      <c r="D43" s="281"/>
      <c r="E43" s="243">
        <v>892282</v>
      </c>
      <c r="F43" s="164">
        <v>893158</v>
      </c>
      <c r="G43" s="164">
        <v>893756</v>
      </c>
      <c r="H43" s="164">
        <v>894804</v>
      </c>
    </row>
    <row r="44" spans="1:8" ht="23.25" customHeight="1" thickBot="1" x14ac:dyDescent="0.3">
      <c r="A44" s="312"/>
      <c r="B44" s="329" t="s">
        <v>70</v>
      </c>
      <c r="C44" s="330"/>
      <c r="D44" s="330"/>
      <c r="E44" s="244">
        <v>12656</v>
      </c>
      <c r="F44" s="166">
        <v>12680</v>
      </c>
      <c r="G44" s="166">
        <v>12701</v>
      </c>
      <c r="H44" s="166">
        <v>12726</v>
      </c>
    </row>
    <row r="45" spans="1:8" ht="23.45" customHeight="1" x14ac:dyDescent="0.25">
      <c r="A45" s="283" t="s">
        <v>71</v>
      </c>
      <c r="B45" s="302" t="s">
        <v>72</v>
      </c>
      <c r="C45" s="303"/>
      <c r="D45" s="303"/>
      <c r="E45" s="235">
        <v>2132105</v>
      </c>
      <c r="F45" s="158">
        <v>2234974</v>
      </c>
      <c r="G45" s="158">
        <v>2318604</v>
      </c>
      <c r="H45" s="158">
        <v>2329329</v>
      </c>
    </row>
    <row r="46" spans="1:8" ht="23.45" customHeight="1" thickBot="1" x14ac:dyDescent="0.3">
      <c r="A46" s="285"/>
      <c r="B46" s="304" t="s">
        <v>73</v>
      </c>
      <c r="C46" s="305"/>
      <c r="D46" s="305"/>
      <c r="E46" s="236">
        <v>2039468</v>
      </c>
      <c r="F46" s="167">
        <v>2095901</v>
      </c>
      <c r="G46" s="167">
        <v>2259859</v>
      </c>
      <c r="H46" s="167">
        <v>2357249</v>
      </c>
    </row>
    <row r="47" spans="1:8" ht="26.25" thickBot="1" x14ac:dyDescent="0.3">
      <c r="A47" s="83" t="s">
        <v>74</v>
      </c>
      <c r="B47" s="306" t="s">
        <v>75</v>
      </c>
      <c r="C47" s="307"/>
      <c r="D47" s="307"/>
      <c r="E47" s="245">
        <v>4554733</v>
      </c>
      <c r="F47" s="168">
        <v>4567384</v>
      </c>
      <c r="G47" s="168">
        <v>4641371</v>
      </c>
      <c r="H47" s="168">
        <v>4645692</v>
      </c>
    </row>
    <row r="48" spans="1:8" ht="21.75" customHeight="1" x14ac:dyDescent="0.25">
      <c r="A48" s="283" t="s">
        <v>76</v>
      </c>
      <c r="B48" s="308" t="s">
        <v>93</v>
      </c>
      <c r="C48" s="309"/>
      <c r="D48" s="309"/>
      <c r="E48" s="235">
        <v>135460</v>
      </c>
      <c r="F48" s="158">
        <v>139429</v>
      </c>
      <c r="G48" s="158">
        <v>136485</v>
      </c>
      <c r="H48" s="158">
        <v>136260</v>
      </c>
    </row>
    <row r="49" spans="1:8" ht="20.25" customHeight="1" thickBot="1" x14ac:dyDescent="0.3">
      <c r="A49" s="285"/>
      <c r="B49" s="295" t="s">
        <v>94</v>
      </c>
      <c r="C49" s="296"/>
      <c r="D49" s="296"/>
      <c r="E49" s="246">
        <v>692</v>
      </c>
      <c r="F49" s="101">
        <v>720</v>
      </c>
      <c r="G49" s="101">
        <v>739</v>
      </c>
      <c r="H49" s="101">
        <v>754</v>
      </c>
    </row>
    <row r="50" spans="1:8" ht="18.600000000000001" customHeight="1" x14ac:dyDescent="0.25">
      <c r="A50" s="310" t="s">
        <v>77</v>
      </c>
      <c r="B50" s="286" t="s">
        <v>78</v>
      </c>
      <c r="C50" s="287"/>
      <c r="D50" s="287"/>
      <c r="E50" s="238">
        <f>SUM(E51:E62)</f>
        <v>4841175</v>
      </c>
      <c r="F50" s="98">
        <f>SUM(F51:F62)</f>
        <v>4930600</v>
      </c>
      <c r="G50" s="98">
        <f t="shared" ref="G50:H50" si="0">SUM(G51:G62)</f>
        <v>4988854</v>
      </c>
      <c r="H50" s="98">
        <f t="shared" si="0"/>
        <v>5004639</v>
      </c>
    </row>
    <row r="51" spans="1:8" ht="18.600000000000001" customHeight="1" x14ac:dyDescent="0.25">
      <c r="A51" s="311"/>
      <c r="B51" s="297" t="s">
        <v>79</v>
      </c>
      <c r="C51" s="298" t="s">
        <v>85</v>
      </c>
      <c r="D51" s="299"/>
      <c r="E51" s="229">
        <v>2354</v>
      </c>
      <c r="F51" s="91">
        <v>2393</v>
      </c>
      <c r="G51" s="91">
        <v>2436</v>
      </c>
      <c r="H51" s="91">
        <v>2508</v>
      </c>
    </row>
    <row r="52" spans="1:8" ht="18.600000000000001" customHeight="1" x14ac:dyDescent="0.25">
      <c r="A52" s="311"/>
      <c r="B52" s="297"/>
      <c r="C52" s="269" t="s">
        <v>80</v>
      </c>
      <c r="D52" s="270"/>
      <c r="E52" s="229">
        <v>3520017</v>
      </c>
      <c r="F52" s="91">
        <v>3580978</v>
      </c>
      <c r="G52" s="91">
        <v>3626065</v>
      </c>
      <c r="H52" s="91">
        <v>3646032</v>
      </c>
    </row>
    <row r="53" spans="1:8" ht="18.600000000000001" customHeight="1" x14ac:dyDescent="0.25">
      <c r="A53" s="311"/>
      <c r="B53" s="297"/>
      <c r="C53" s="269" t="s">
        <v>81</v>
      </c>
      <c r="D53" s="270"/>
      <c r="E53" s="229">
        <v>487842</v>
      </c>
      <c r="F53" s="91">
        <v>498086</v>
      </c>
      <c r="G53" s="91">
        <v>503982</v>
      </c>
      <c r="H53" s="91">
        <v>504666</v>
      </c>
    </row>
    <row r="54" spans="1:8" ht="18.600000000000001" customHeight="1" x14ac:dyDescent="0.25">
      <c r="A54" s="311"/>
      <c r="B54" s="297"/>
      <c r="C54" s="269" t="s">
        <v>82</v>
      </c>
      <c r="D54" s="270"/>
      <c r="E54" s="229">
        <v>19011</v>
      </c>
      <c r="F54" s="91">
        <v>19386</v>
      </c>
      <c r="G54" s="91">
        <v>19366</v>
      </c>
      <c r="H54" s="91">
        <v>19151</v>
      </c>
    </row>
    <row r="55" spans="1:8" ht="18.600000000000001" customHeight="1" x14ac:dyDescent="0.25">
      <c r="A55" s="311"/>
      <c r="B55" s="297"/>
      <c r="C55" s="269" t="s">
        <v>86</v>
      </c>
      <c r="D55" s="270"/>
      <c r="E55" s="229">
        <v>70598</v>
      </c>
      <c r="F55" s="91">
        <v>71134</v>
      </c>
      <c r="G55" s="91">
        <v>71341</v>
      </c>
      <c r="H55" s="91">
        <v>70049</v>
      </c>
    </row>
    <row r="56" spans="1:8" ht="18.600000000000001" customHeight="1" x14ac:dyDescent="0.25">
      <c r="A56" s="311"/>
      <c r="B56" s="297"/>
      <c r="C56" s="269" t="s">
        <v>83</v>
      </c>
      <c r="D56" s="270"/>
      <c r="E56" s="229">
        <v>168402</v>
      </c>
      <c r="F56" s="91">
        <v>176973</v>
      </c>
      <c r="G56" s="91">
        <v>178510</v>
      </c>
      <c r="H56" s="91">
        <v>173745</v>
      </c>
    </row>
    <row r="57" spans="1:8" ht="18.600000000000001" customHeight="1" x14ac:dyDescent="0.25">
      <c r="A57" s="311"/>
      <c r="B57" s="297"/>
      <c r="C57" s="269" t="s">
        <v>88</v>
      </c>
      <c r="D57" s="270"/>
      <c r="E57" s="229">
        <v>432581</v>
      </c>
      <c r="F57" s="91">
        <v>439435</v>
      </c>
      <c r="G57" s="91">
        <v>443690</v>
      </c>
      <c r="H57" s="91">
        <v>444093</v>
      </c>
    </row>
    <row r="58" spans="1:8" ht="18.600000000000001" customHeight="1" x14ac:dyDescent="0.25">
      <c r="A58" s="311"/>
      <c r="B58" s="297"/>
      <c r="C58" s="269" t="s">
        <v>89</v>
      </c>
      <c r="D58" s="270"/>
      <c r="E58" s="229">
        <v>4870</v>
      </c>
      <c r="F58" s="91">
        <v>4649</v>
      </c>
      <c r="G58" s="91">
        <v>4417</v>
      </c>
      <c r="H58" s="91">
        <v>4171</v>
      </c>
    </row>
    <row r="59" spans="1:8" ht="18.600000000000001" customHeight="1" x14ac:dyDescent="0.25">
      <c r="A59" s="311"/>
      <c r="B59" s="297"/>
      <c r="C59" s="269" t="s">
        <v>84</v>
      </c>
      <c r="D59" s="270"/>
      <c r="E59" s="229">
        <v>329</v>
      </c>
      <c r="F59" s="91">
        <v>316</v>
      </c>
      <c r="G59" s="91">
        <v>299</v>
      </c>
      <c r="H59" s="91">
        <v>277</v>
      </c>
    </row>
    <row r="60" spans="1:8" ht="18.600000000000001" customHeight="1" x14ac:dyDescent="0.25">
      <c r="A60" s="311"/>
      <c r="B60" s="297"/>
      <c r="C60" s="269" t="s">
        <v>87</v>
      </c>
      <c r="D60" s="270"/>
      <c r="E60" s="247">
        <v>131242</v>
      </c>
      <c r="F60" s="157">
        <v>132289</v>
      </c>
      <c r="G60" s="157">
        <v>132813</v>
      </c>
      <c r="H60" s="157">
        <v>133086</v>
      </c>
    </row>
    <row r="61" spans="1:8" ht="18.600000000000001" customHeight="1" x14ac:dyDescent="0.25">
      <c r="A61" s="311"/>
      <c r="B61" s="297"/>
      <c r="C61" s="269" t="s">
        <v>177</v>
      </c>
      <c r="D61" s="270"/>
      <c r="E61" s="247">
        <v>3924</v>
      </c>
      <c r="F61" s="157">
        <v>4939</v>
      </c>
      <c r="G61" s="157">
        <v>5885</v>
      </c>
      <c r="H61" s="157">
        <v>6781</v>
      </c>
    </row>
    <row r="62" spans="1:8" ht="18.600000000000001" customHeight="1" thickBot="1" x14ac:dyDescent="0.3">
      <c r="A62" s="311"/>
      <c r="B62" s="297"/>
      <c r="C62" s="300" t="s">
        <v>178</v>
      </c>
      <c r="D62" s="301"/>
      <c r="E62" s="247">
        <v>5</v>
      </c>
      <c r="F62" s="157">
        <v>22</v>
      </c>
      <c r="G62" s="157">
        <v>50</v>
      </c>
      <c r="H62" s="157">
        <v>80</v>
      </c>
    </row>
    <row r="63" spans="1:8" ht="18.600000000000001" customHeight="1" x14ac:dyDescent="0.25">
      <c r="A63" s="311"/>
      <c r="B63" s="286" t="s">
        <v>179</v>
      </c>
      <c r="C63" s="287"/>
      <c r="D63" s="287"/>
      <c r="E63" s="238">
        <v>5565</v>
      </c>
      <c r="F63" s="98">
        <v>6763</v>
      </c>
      <c r="G63" s="98">
        <v>7916</v>
      </c>
      <c r="H63" s="98">
        <v>9560</v>
      </c>
    </row>
    <row r="64" spans="1:8" ht="18.600000000000001" customHeight="1" x14ac:dyDescent="0.25">
      <c r="A64" s="311"/>
      <c r="B64" s="275" t="s">
        <v>170</v>
      </c>
      <c r="C64" s="313" t="s">
        <v>166</v>
      </c>
      <c r="D64" s="314"/>
      <c r="E64" s="248">
        <v>2611</v>
      </c>
      <c r="F64" s="173">
        <v>3066</v>
      </c>
      <c r="G64" s="173">
        <v>3522</v>
      </c>
      <c r="H64" s="173">
        <v>4272</v>
      </c>
    </row>
    <row r="65" spans="1:8" ht="25.5" customHeight="1" x14ac:dyDescent="0.25">
      <c r="A65" s="311"/>
      <c r="B65" s="276"/>
      <c r="C65" s="271" t="s">
        <v>167</v>
      </c>
      <c r="D65" s="272"/>
      <c r="E65" s="229">
        <v>1431</v>
      </c>
      <c r="F65" s="91">
        <v>1768</v>
      </c>
      <c r="G65" s="91">
        <v>2124</v>
      </c>
      <c r="H65" s="91">
        <v>2649</v>
      </c>
    </row>
    <row r="66" spans="1:8" ht="25.5" customHeight="1" x14ac:dyDescent="0.25">
      <c r="A66" s="311"/>
      <c r="B66" s="276"/>
      <c r="C66" s="271" t="s">
        <v>168</v>
      </c>
      <c r="D66" s="272"/>
      <c r="E66" s="229">
        <v>1517</v>
      </c>
      <c r="F66" s="91">
        <v>1928</v>
      </c>
      <c r="G66" s="91">
        <v>2269</v>
      </c>
      <c r="H66" s="91">
        <v>2638</v>
      </c>
    </row>
    <row r="67" spans="1:8" ht="18" customHeight="1" x14ac:dyDescent="0.25">
      <c r="A67" s="311"/>
      <c r="B67" s="276"/>
      <c r="C67" s="271" t="s">
        <v>169</v>
      </c>
      <c r="D67" s="272"/>
      <c r="E67" s="229">
        <v>6</v>
      </c>
      <c r="F67" s="91">
        <v>1</v>
      </c>
      <c r="G67" s="91">
        <v>1</v>
      </c>
      <c r="H67" s="91">
        <v>1</v>
      </c>
    </row>
    <row r="68" spans="1:8" ht="25.5" customHeight="1" x14ac:dyDescent="0.25">
      <c r="A68" s="311"/>
      <c r="B68" s="276" t="s">
        <v>171</v>
      </c>
      <c r="C68" s="271" t="s">
        <v>181</v>
      </c>
      <c r="D68" s="272"/>
      <c r="E68" s="247">
        <v>2989</v>
      </c>
      <c r="F68" s="157">
        <v>3586</v>
      </c>
      <c r="G68" s="157">
        <v>4174</v>
      </c>
      <c r="H68" s="157">
        <v>5024</v>
      </c>
    </row>
    <row r="69" spans="1:8" ht="18" customHeight="1" thickBot="1" x14ac:dyDescent="0.3">
      <c r="A69" s="312"/>
      <c r="B69" s="277"/>
      <c r="C69" s="273" t="s">
        <v>182</v>
      </c>
      <c r="D69" s="274"/>
      <c r="E69" s="241">
        <v>2576</v>
      </c>
      <c r="F69" s="163">
        <v>3177</v>
      </c>
      <c r="G69" s="163">
        <v>3742</v>
      </c>
      <c r="H69" s="163">
        <v>4536</v>
      </c>
    </row>
    <row r="70" spans="1:8" ht="18.600000000000001" customHeight="1" x14ac:dyDescent="0.25">
      <c r="A70" s="283" t="s">
        <v>90</v>
      </c>
      <c r="B70" s="292" t="s">
        <v>95</v>
      </c>
      <c r="C70" s="99"/>
      <c r="D70" s="224" t="s">
        <v>96</v>
      </c>
      <c r="E70" s="226">
        <f>SUM(E71:E74)</f>
        <v>139029</v>
      </c>
      <c r="F70" s="86">
        <f>SUM(F71:F74)</f>
        <v>140927</v>
      </c>
      <c r="G70" s="86">
        <f>SUM(G71:G74)</f>
        <v>142606</v>
      </c>
      <c r="H70" s="86">
        <f>SUM(H71:H74)</f>
        <v>144089</v>
      </c>
    </row>
    <row r="71" spans="1:8" ht="18.600000000000001" customHeight="1" x14ac:dyDescent="0.25">
      <c r="A71" s="284"/>
      <c r="B71" s="293"/>
      <c r="C71" s="288" t="s">
        <v>91</v>
      </c>
      <c r="D71" s="289"/>
      <c r="E71" s="249">
        <v>67469</v>
      </c>
      <c r="F71" s="100">
        <v>68664</v>
      </c>
      <c r="G71" s="100">
        <v>69774</v>
      </c>
      <c r="H71" s="100">
        <v>70712</v>
      </c>
    </row>
    <row r="72" spans="1:8" ht="18.600000000000001" customHeight="1" x14ac:dyDescent="0.25">
      <c r="A72" s="284"/>
      <c r="B72" s="293"/>
      <c r="C72" s="288" t="s">
        <v>186</v>
      </c>
      <c r="D72" s="289"/>
      <c r="E72" s="249">
        <v>20264</v>
      </c>
      <c r="F72" s="100">
        <v>20603</v>
      </c>
      <c r="G72" s="100">
        <v>20906</v>
      </c>
      <c r="H72" s="100">
        <v>21229</v>
      </c>
    </row>
    <row r="73" spans="1:8" ht="18.600000000000001" customHeight="1" x14ac:dyDescent="0.25">
      <c r="A73" s="284"/>
      <c r="B73" s="293"/>
      <c r="C73" s="288" t="s">
        <v>92</v>
      </c>
      <c r="D73" s="289"/>
      <c r="E73" s="249">
        <v>51176</v>
      </c>
      <c r="F73" s="100">
        <v>51515</v>
      </c>
      <c r="G73" s="100">
        <v>51765</v>
      </c>
      <c r="H73" s="100">
        <v>51969</v>
      </c>
    </row>
    <row r="74" spans="1:8" ht="25.5" customHeight="1" thickBot="1" x14ac:dyDescent="0.3">
      <c r="A74" s="285"/>
      <c r="B74" s="294"/>
      <c r="C74" s="290" t="s">
        <v>187</v>
      </c>
      <c r="D74" s="291"/>
      <c r="E74" s="246">
        <v>120</v>
      </c>
      <c r="F74" s="101">
        <v>145</v>
      </c>
      <c r="G74" s="101">
        <v>161</v>
      </c>
      <c r="H74" s="101">
        <v>179</v>
      </c>
    </row>
    <row r="75" spans="1:8" x14ac:dyDescent="0.25">
      <c r="E75" s="102"/>
    </row>
    <row r="76" spans="1:8" x14ac:dyDescent="0.25">
      <c r="E76" s="102"/>
    </row>
    <row r="77" spans="1:8" x14ac:dyDescent="0.25">
      <c r="E77" s="102"/>
    </row>
    <row r="78" spans="1:8" x14ac:dyDescent="0.25">
      <c r="E78" s="102"/>
    </row>
    <row r="79" spans="1:8" x14ac:dyDescent="0.25">
      <c r="E79" s="102"/>
    </row>
    <row r="80" spans="1:8" x14ac:dyDescent="0.25">
      <c r="E80" s="102"/>
    </row>
    <row r="81" spans="5:5" s="87" customFormat="1" x14ac:dyDescent="0.25">
      <c r="E81" s="102"/>
    </row>
    <row r="82" spans="5:5" s="87" customFormat="1" x14ac:dyDescent="0.25">
      <c r="E82" s="102"/>
    </row>
    <row r="83" spans="5:5" s="87" customFormat="1" x14ac:dyDescent="0.25">
      <c r="E83" s="102"/>
    </row>
    <row r="84" spans="5:5" s="87" customFormat="1" x14ac:dyDescent="0.25">
      <c r="E84" s="102"/>
    </row>
    <row r="85" spans="5:5" s="87" customFormat="1" x14ac:dyDescent="0.25">
      <c r="E85" s="102"/>
    </row>
    <row r="86" spans="5:5" s="87" customFormat="1" x14ac:dyDescent="0.25">
      <c r="E86" s="102"/>
    </row>
    <row r="87" spans="5:5" s="87" customFormat="1" x14ac:dyDescent="0.25">
      <c r="E87" s="102"/>
    </row>
    <row r="88" spans="5:5" s="87" customFormat="1" x14ac:dyDescent="0.25">
      <c r="E88" s="102"/>
    </row>
    <row r="89" spans="5:5" s="87" customFormat="1" x14ac:dyDescent="0.25">
      <c r="E89" s="102"/>
    </row>
    <row r="90" spans="5:5" s="87" customFormat="1" x14ac:dyDescent="0.25">
      <c r="E90" s="102"/>
    </row>
    <row r="91" spans="5:5" s="87" customFormat="1" x14ac:dyDescent="0.25">
      <c r="E91" s="102"/>
    </row>
    <row r="92" spans="5:5" s="87" customFormat="1" x14ac:dyDescent="0.25">
      <c r="E92" s="102"/>
    </row>
    <row r="93" spans="5:5" s="87" customFormat="1" x14ac:dyDescent="0.25">
      <c r="E93" s="102"/>
    </row>
    <row r="94" spans="5:5" s="87" customFormat="1" x14ac:dyDescent="0.25">
      <c r="E94" s="102"/>
    </row>
    <row r="95" spans="5:5" s="87" customFormat="1" x14ac:dyDescent="0.25">
      <c r="E95" s="102"/>
    </row>
    <row r="96" spans="5:5" s="87" customFormat="1" x14ac:dyDescent="0.25">
      <c r="E96" s="102"/>
    </row>
    <row r="97" spans="5:5" s="87" customFormat="1" x14ac:dyDescent="0.25">
      <c r="E97" s="102"/>
    </row>
    <row r="98" spans="5:5" s="87" customFormat="1" x14ac:dyDescent="0.25">
      <c r="E98" s="102"/>
    </row>
    <row r="99" spans="5:5" s="87" customFormat="1" x14ac:dyDescent="0.25">
      <c r="E99" s="102"/>
    </row>
    <row r="100" spans="5:5" s="87" customFormat="1" x14ac:dyDescent="0.25">
      <c r="E100" s="102"/>
    </row>
    <row r="101" spans="5:5" s="87" customFormat="1" x14ac:dyDescent="0.25">
      <c r="E101" s="102"/>
    </row>
    <row r="102" spans="5:5" s="87" customFormat="1" x14ac:dyDescent="0.25">
      <c r="E102" s="102"/>
    </row>
    <row r="103" spans="5:5" s="87" customFormat="1" x14ac:dyDescent="0.25">
      <c r="E103" s="102"/>
    </row>
    <row r="104" spans="5:5" s="87" customFormat="1" x14ac:dyDescent="0.25">
      <c r="E104" s="102"/>
    </row>
    <row r="105" spans="5:5" s="87" customFormat="1" x14ac:dyDescent="0.25">
      <c r="E105" s="102"/>
    </row>
    <row r="106" spans="5:5" s="87" customFormat="1" x14ac:dyDescent="0.25">
      <c r="E106" s="102"/>
    </row>
    <row r="107" spans="5:5" s="87" customFormat="1" x14ac:dyDescent="0.25">
      <c r="E107" s="102"/>
    </row>
    <row r="108" spans="5:5" s="87" customFormat="1" x14ac:dyDescent="0.25">
      <c r="E108" s="102"/>
    </row>
    <row r="109" spans="5:5" s="87" customFormat="1" x14ac:dyDescent="0.25">
      <c r="E109" s="102"/>
    </row>
    <row r="110" spans="5:5" s="87" customFormat="1" x14ac:dyDescent="0.25">
      <c r="E110" s="102"/>
    </row>
    <row r="111" spans="5:5" s="87" customFormat="1" x14ac:dyDescent="0.25">
      <c r="E111" s="102"/>
    </row>
    <row r="112" spans="5:5" s="87" customFormat="1" x14ac:dyDescent="0.25">
      <c r="E112" s="102"/>
    </row>
    <row r="113" spans="5:5" s="87" customFormat="1" x14ac:dyDescent="0.25">
      <c r="E113" s="102"/>
    </row>
    <row r="114" spans="5:5" s="87" customFormat="1" x14ac:dyDescent="0.25">
      <c r="E114" s="102"/>
    </row>
    <row r="115" spans="5:5" s="87" customFormat="1" x14ac:dyDescent="0.25">
      <c r="E115" s="102"/>
    </row>
    <row r="116" spans="5:5" s="87" customFormat="1" x14ac:dyDescent="0.25">
      <c r="E116" s="102"/>
    </row>
    <row r="117" spans="5:5" s="87" customFormat="1" x14ac:dyDescent="0.25">
      <c r="E117" s="102"/>
    </row>
    <row r="118" spans="5:5" s="87" customFormat="1" x14ac:dyDescent="0.25">
      <c r="E118" s="102"/>
    </row>
    <row r="119" spans="5:5" s="87" customFormat="1" x14ac:dyDescent="0.25">
      <c r="E119" s="102"/>
    </row>
    <row r="120" spans="5:5" s="87" customFormat="1" x14ac:dyDescent="0.25">
      <c r="E120" s="102"/>
    </row>
    <row r="121" spans="5:5" s="87" customFormat="1" x14ac:dyDescent="0.25">
      <c r="E121" s="102"/>
    </row>
    <row r="122" spans="5:5" s="87" customFormat="1" x14ac:dyDescent="0.25">
      <c r="E122" s="102"/>
    </row>
    <row r="123" spans="5:5" s="87" customFormat="1" x14ac:dyDescent="0.25">
      <c r="E123" s="102"/>
    </row>
    <row r="124" spans="5:5" s="87" customFormat="1" x14ac:dyDescent="0.25">
      <c r="E124" s="102"/>
    </row>
    <row r="125" spans="5:5" s="87" customFormat="1" x14ac:dyDescent="0.25">
      <c r="E125" s="102"/>
    </row>
    <row r="126" spans="5:5" s="87" customFormat="1" x14ac:dyDescent="0.25">
      <c r="E126" s="102"/>
    </row>
    <row r="127" spans="5:5" s="87" customFormat="1" x14ac:dyDescent="0.25">
      <c r="E127" s="102"/>
    </row>
    <row r="128" spans="5:5" s="87" customFormat="1" x14ac:dyDescent="0.25">
      <c r="E128" s="102"/>
    </row>
    <row r="129" spans="5:5" s="87" customFormat="1" x14ac:dyDescent="0.25">
      <c r="E129" s="102"/>
    </row>
    <row r="130" spans="5:5" s="87" customFormat="1" x14ac:dyDescent="0.25">
      <c r="E130" s="102"/>
    </row>
    <row r="131" spans="5:5" s="87" customFormat="1" x14ac:dyDescent="0.25">
      <c r="E131" s="102"/>
    </row>
    <row r="132" spans="5:5" s="87" customFormat="1" x14ac:dyDescent="0.25">
      <c r="E132" s="102"/>
    </row>
    <row r="133" spans="5:5" s="87" customFormat="1" x14ac:dyDescent="0.25">
      <c r="E133" s="102"/>
    </row>
    <row r="134" spans="5:5" s="87" customFormat="1" x14ac:dyDescent="0.25">
      <c r="E134" s="102"/>
    </row>
    <row r="135" spans="5:5" s="87" customFormat="1" x14ac:dyDescent="0.25">
      <c r="E135" s="102"/>
    </row>
    <row r="136" spans="5:5" s="87" customFormat="1" x14ac:dyDescent="0.25">
      <c r="E136" s="102"/>
    </row>
    <row r="137" spans="5:5" s="87" customFormat="1" x14ac:dyDescent="0.25">
      <c r="E137" s="102"/>
    </row>
    <row r="138" spans="5:5" s="87" customFormat="1" x14ac:dyDescent="0.25">
      <c r="E138" s="102"/>
    </row>
    <row r="139" spans="5:5" s="87" customFormat="1" x14ac:dyDescent="0.25">
      <c r="E139" s="102"/>
    </row>
    <row r="140" spans="5:5" s="87" customFormat="1" x14ac:dyDescent="0.25">
      <c r="E140" s="102"/>
    </row>
    <row r="141" spans="5:5" s="87" customFormat="1" x14ac:dyDescent="0.25">
      <c r="E141" s="102"/>
    </row>
    <row r="142" spans="5:5" s="87" customFormat="1" x14ac:dyDescent="0.25">
      <c r="E142" s="102"/>
    </row>
    <row r="143" spans="5:5" s="87" customFormat="1" x14ac:dyDescent="0.25">
      <c r="E143" s="102"/>
    </row>
    <row r="144" spans="5:5" s="87" customFormat="1" x14ac:dyDescent="0.25">
      <c r="E144" s="102"/>
    </row>
    <row r="145" spans="5:5" s="87" customFormat="1" x14ac:dyDescent="0.25">
      <c r="E145" s="102"/>
    </row>
    <row r="146" spans="5:5" s="87" customFormat="1" x14ac:dyDescent="0.25">
      <c r="E146" s="102"/>
    </row>
    <row r="147" spans="5:5" s="87" customFormat="1" x14ac:dyDescent="0.25">
      <c r="E147" s="102"/>
    </row>
    <row r="148" spans="5:5" s="87" customFormat="1" x14ac:dyDescent="0.25">
      <c r="E148" s="102"/>
    </row>
  </sheetData>
  <customSheetViews>
    <customSheetView guid="{D1358620-759C-48B5-985D-8F057FD9C6DA}" topLeftCell="A25">
      <selection activeCell="B34" sqref="B34:D34"/>
      <pageMargins left="0.7" right="0.7" top="0.75" bottom="0.75" header="0.3" footer="0.3"/>
      <pageSetup paperSize="9" orientation="portrait" r:id="rId1"/>
    </customSheetView>
  </customSheetViews>
  <mergeCells count="71">
    <mergeCell ref="B35:D35"/>
    <mergeCell ref="A26:A27"/>
    <mergeCell ref="B5:B12"/>
    <mergeCell ref="B1:D1"/>
    <mergeCell ref="B13:B21"/>
    <mergeCell ref="A2:A21"/>
    <mergeCell ref="B2:B4"/>
    <mergeCell ref="B22:B25"/>
    <mergeCell ref="A22:A25"/>
    <mergeCell ref="C13:C15"/>
    <mergeCell ref="C16:C18"/>
    <mergeCell ref="C19:C21"/>
    <mergeCell ref="B26:D26"/>
    <mergeCell ref="B27:D27"/>
    <mergeCell ref="C2:C4"/>
    <mergeCell ref="B30:D30"/>
    <mergeCell ref="A37:A41"/>
    <mergeCell ref="A43:A44"/>
    <mergeCell ref="B42:D42"/>
    <mergeCell ref="B32:D32"/>
    <mergeCell ref="B31:D31"/>
    <mergeCell ref="B33:D33"/>
    <mergeCell ref="B37:D37"/>
    <mergeCell ref="B38:D38"/>
    <mergeCell ref="B39:D39"/>
    <mergeCell ref="B40:D40"/>
    <mergeCell ref="B41:D41"/>
    <mergeCell ref="B36:D36"/>
    <mergeCell ref="B43:D43"/>
    <mergeCell ref="B44:D44"/>
    <mergeCell ref="A28:A35"/>
    <mergeCell ref="B34:D34"/>
    <mergeCell ref="C52:D52"/>
    <mergeCell ref="C53:D53"/>
    <mergeCell ref="C59:D59"/>
    <mergeCell ref="C62:D62"/>
    <mergeCell ref="A45:A46"/>
    <mergeCell ref="B45:D45"/>
    <mergeCell ref="B46:D46"/>
    <mergeCell ref="B47:D47"/>
    <mergeCell ref="B48:D48"/>
    <mergeCell ref="C54:D54"/>
    <mergeCell ref="C55:D55"/>
    <mergeCell ref="C56:D56"/>
    <mergeCell ref="C57:D57"/>
    <mergeCell ref="C58:D58"/>
    <mergeCell ref="A50:A69"/>
    <mergeCell ref="C64:D64"/>
    <mergeCell ref="B64:B67"/>
    <mergeCell ref="B68:B69"/>
    <mergeCell ref="B29:D29"/>
    <mergeCell ref="B28:D28"/>
    <mergeCell ref="A70:A74"/>
    <mergeCell ref="B63:D63"/>
    <mergeCell ref="C71:D71"/>
    <mergeCell ref="C72:D72"/>
    <mergeCell ref="C73:D73"/>
    <mergeCell ref="C74:D74"/>
    <mergeCell ref="B70:B74"/>
    <mergeCell ref="B49:D49"/>
    <mergeCell ref="A48:A49"/>
    <mergeCell ref="B50:D50"/>
    <mergeCell ref="B51:B62"/>
    <mergeCell ref="C51:D51"/>
    <mergeCell ref="C60:D60"/>
    <mergeCell ref="C61:D61"/>
    <mergeCell ref="C67:D67"/>
    <mergeCell ref="C68:D68"/>
    <mergeCell ref="C69:D69"/>
    <mergeCell ref="C65:D65"/>
    <mergeCell ref="C66:D66"/>
  </mergeCells>
  <printOptions horizontalCentered="1"/>
  <pageMargins left="0.11811023622047245" right="0.11811023622047245" top="0.74803149606299213" bottom="0.35433070866141736" header="0.31496062992125984" footer="0.11811023622047245"/>
  <pageSetup paperSize="9" orientation="portrait" r:id="rId2"/>
  <headerFooter>
    <oddHeader>&amp;CNyilvántartások statisztikai adatai 2016. december 31-én</oddHeader>
    <oddFooter>&amp;C&amp;P</oddFooter>
  </headerFooter>
  <rowBreaks count="1" manualBreakCount="1">
    <brk id="27" max="16383" man="1"/>
  </rowBreaks>
  <ignoredErrors>
    <ignoredError sqref="E50:H50 E22:H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1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8.7109375" style="119" customWidth="1"/>
    <col min="2" max="2" width="34.7109375" style="119" customWidth="1"/>
    <col min="3" max="10" width="10.7109375" style="119" customWidth="1"/>
    <col min="11" max="11" width="11.7109375" style="119" customWidth="1"/>
    <col min="12" max="14" width="10.7109375" style="119" customWidth="1"/>
    <col min="15" max="15" width="15.7109375" style="119" customWidth="1"/>
    <col min="16" max="256" width="9.140625" style="119"/>
    <col min="257" max="257" width="18.7109375" style="119" customWidth="1"/>
    <col min="258" max="258" width="34.7109375" style="119" customWidth="1"/>
    <col min="259" max="266" width="10.7109375" style="119" customWidth="1"/>
    <col min="267" max="267" width="11.7109375" style="119" customWidth="1"/>
    <col min="268" max="270" width="10.7109375" style="119" customWidth="1"/>
    <col min="271" max="271" width="16.42578125" style="119" customWidth="1"/>
    <col min="272" max="512" width="9.140625" style="119"/>
    <col min="513" max="513" width="18.7109375" style="119" customWidth="1"/>
    <col min="514" max="514" width="34.7109375" style="119" customWidth="1"/>
    <col min="515" max="522" width="10.7109375" style="119" customWidth="1"/>
    <col min="523" max="523" width="11.7109375" style="119" customWidth="1"/>
    <col min="524" max="526" width="10.7109375" style="119" customWidth="1"/>
    <col min="527" max="527" width="16.42578125" style="119" customWidth="1"/>
    <col min="528" max="768" width="9.140625" style="119"/>
    <col min="769" max="769" width="18.7109375" style="119" customWidth="1"/>
    <col min="770" max="770" width="34.7109375" style="119" customWidth="1"/>
    <col min="771" max="778" width="10.7109375" style="119" customWidth="1"/>
    <col min="779" max="779" width="11.7109375" style="119" customWidth="1"/>
    <col min="780" max="782" width="10.7109375" style="119" customWidth="1"/>
    <col min="783" max="783" width="16.42578125" style="119" customWidth="1"/>
    <col min="784" max="1024" width="9.140625" style="119"/>
    <col min="1025" max="1025" width="18.7109375" style="119" customWidth="1"/>
    <col min="1026" max="1026" width="34.7109375" style="119" customWidth="1"/>
    <col min="1027" max="1034" width="10.7109375" style="119" customWidth="1"/>
    <col min="1035" max="1035" width="11.7109375" style="119" customWidth="1"/>
    <col min="1036" max="1038" width="10.7109375" style="119" customWidth="1"/>
    <col min="1039" max="1039" width="16.42578125" style="119" customWidth="1"/>
    <col min="1040" max="1280" width="9.140625" style="119"/>
    <col min="1281" max="1281" width="18.7109375" style="119" customWidth="1"/>
    <col min="1282" max="1282" width="34.7109375" style="119" customWidth="1"/>
    <col min="1283" max="1290" width="10.7109375" style="119" customWidth="1"/>
    <col min="1291" max="1291" width="11.7109375" style="119" customWidth="1"/>
    <col min="1292" max="1294" width="10.7109375" style="119" customWidth="1"/>
    <col min="1295" max="1295" width="16.42578125" style="119" customWidth="1"/>
    <col min="1296" max="1536" width="9.140625" style="119"/>
    <col min="1537" max="1537" width="18.7109375" style="119" customWidth="1"/>
    <col min="1538" max="1538" width="34.7109375" style="119" customWidth="1"/>
    <col min="1539" max="1546" width="10.7109375" style="119" customWidth="1"/>
    <col min="1547" max="1547" width="11.7109375" style="119" customWidth="1"/>
    <col min="1548" max="1550" width="10.7109375" style="119" customWidth="1"/>
    <col min="1551" max="1551" width="16.42578125" style="119" customWidth="1"/>
    <col min="1552" max="1792" width="9.140625" style="119"/>
    <col min="1793" max="1793" width="18.7109375" style="119" customWidth="1"/>
    <col min="1794" max="1794" width="34.7109375" style="119" customWidth="1"/>
    <col min="1795" max="1802" width="10.7109375" style="119" customWidth="1"/>
    <col min="1803" max="1803" width="11.7109375" style="119" customWidth="1"/>
    <col min="1804" max="1806" width="10.7109375" style="119" customWidth="1"/>
    <col min="1807" max="1807" width="16.42578125" style="119" customWidth="1"/>
    <col min="1808" max="2048" width="9.140625" style="119"/>
    <col min="2049" max="2049" width="18.7109375" style="119" customWidth="1"/>
    <col min="2050" max="2050" width="34.7109375" style="119" customWidth="1"/>
    <col min="2051" max="2058" width="10.7109375" style="119" customWidth="1"/>
    <col min="2059" max="2059" width="11.7109375" style="119" customWidth="1"/>
    <col min="2060" max="2062" width="10.7109375" style="119" customWidth="1"/>
    <col min="2063" max="2063" width="16.42578125" style="119" customWidth="1"/>
    <col min="2064" max="2304" width="9.140625" style="119"/>
    <col min="2305" max="2305" width="18.7109375" style="119" customWidth="1"/>
    <col min="2306" max="2306" width="34.7109375" style="119" customWidth="1"/>
    <col min="2307" max="2314" width="10.7109375" style="119" customWidth="1"/>
    <col min="2315" max="2315" width="11.7109375" style="119" customWidth="1"/>
    <col min="2316" max="2318" width="10.7109375" style="119" customWidth="1"/>
    <col min="2319" max="2319" width="16.42578125" style="119" customWidth="1"/>
    <col min="2320" max="2560" width="9.140625" style="119"/>
    <col min="2561" max="2561" width="18.7109375" style="119" customWidth="1"/>
    <col min="2562" max="2562" width="34.7109375" style="119" customWidth="1"/>
    <col min="2563" max="2570" width="10.7109375" style="119" customWidth="1"/>
    <col min="2571" max="2571" width="11.7109375" style="119" customWidth="1"/>
    <col min="2572" max="2574" width="10.7109375" style="119" customWidth="1"/>
    <col min="2575" max="2575" width="16.42578125" style="119" customWidth="1"/>
    <col min="2576" max="2816" width="9.140625" style="119"/>
    <col min="2817" max="2817" width="18.7109375" style="119" customWidth="1"/>
    <col min="2818" max="2818" width="34.7109375" style="119" customWidth="1"/>
    <col min="2819" max="2826" width="10.7109375" style="119" customWidth="1"/>
    <col min="2827" max="2827" width="11.7109375" style="119" customWidth="1"/>
    <col min="2828" max="2830" width="10.7109375" style="119" customWidth="1"/>
    <col min="2831" max="2831" width="16.42578125" style="119" customWidth="1"/>
    <col min="2832" max="3072" width="9.140625" style="119"/>
    <col min="3073" max="3073" width="18.7109375" style="119" customWidth="1"/>
    <col min="3074" max="3074" width="34.7109375" style="119" customWidth="1"/>
    <col min="3075" max="3082" width="10.7109375" style="119" customWidth="1"/>
    <col min="3083" max="3083" width="11.7109375" style="119" customWidth="1"/>
    <col min="3084" max="3086" width="10.7109375" style="119" customWidth="1"/>
    <col min="3087" max="3087" width="16.42578125" style="119" customWidth="1"/>
    <col min="3088" max="3328" width="9.140625" style="119"/>
    <col min="3329" max="3329" width="18.7109375" style="119" customWidth="1"/>
    <col min="3330" max="3330" width="34.7109375" style="119" customWidth="1"/>
    <col min="3331" max="3338" width="10.7109375" style="119" customWidth="1"/>
    <col min="3339" max="3339" width="11.7109375" style="119" customWidth="1"/>
    <col min="3340" max="3342" width="10.7109375" style="119" customWidth="1"/>
    <col min="3343" max="3343" width="16.42578125" style="119" customWidth="1"/>
    <col min="3344" max="3584" width="9.140625" style="119"/>
    <col min="3585" max="3585" width="18.7109375" style="119" customWidth="1"/>
    <col min="3586" max="3586" width="34.7109375" style="119" customWidth="1"/>
    <col min="3587" max="3594" width="10.7109375" style="119" customWidth="1"/>
    <col min="3595" max="3595" width="11.7109375" style="119" customWidth="1"/>
    <col min="3596" max="3598" width="10.7109375" style="119" customWidth="1"/>
    <col min="3599" max="3599" width="16.42578125" style="119" customWidth="1"/>
    <col min="3600" max="3840" width="9.140625" style="119"/>
    <col min="3841" max="3841" width="18.7109375" style="119" customWidth="1"/>
    <col min="3842" max="3842" width="34.7109375" style="119" customWidth="1"/>
    <col min="3843" max="3850" width="10.7109375" style="119" customWidth="1"/>
    <col min="3851" max="3851" width="11.7109375" style="119" customWidth="1"/>
    <col min="3852" max="3854" width="10.7109375" style="119" customWidth="1"/>
    <col min="3855" max="3855" width="16.42578125" style="119" customWidth="1"/>
    <col min="3856" max="4096" width="9.140625" style="119"/>
    <col min="4097" max="4097" width="18.7109375" style="119" customWidth="1"/>
    <col min="4098" max="4098" width="34.7109375" style="119" customWidth="1"/>
    <col min="4099" max="4106" width="10.7109375" style="119" customWidth="1"/>
    <col min="4107" max="4107" width="11.7109375" style="119" customWidth="1"/>
    <col min="4108" max="4110" width="10.7109375" style="119" customWidth="1"/>
    <col min="4111" max="4111" width="16.42578125" style="119" customWidth="1"/>
    <col min="4112" max="4352" width="9.140625" style="119"/>
    <col min="4353" max="4353" width="18.7109375" style="119" customWidth="1"/>
    <col min="4354" max="4354" width="34.7109375" style="119" customWidth="1"/>
    <col min="4355" max="4362" width="10.7109375" style="119" customWidth="1"/>
    <col min="4363" max="4363" width="11.7109375" style="119" customWidth="1"/>
    <col min="4364" max="4366" width="10.7109375" style="119" customWidth="1"/>
    <col min="4367" max="4367" width="16.42578125" style="119" customWidth="1"/>
    <col min="4368" max="4608" width="9.140625" style="119"/>
    <col min="4609" max="4609" width="18.7109375" style="119" customWidth="1"/>
    <col min="4610" max="4610" width="34.7109375" style="119" customWidth="1"/>
    <col min="4611" max="4618" width="10.7109375" style="119" customWidth="1"/>
    <col min="4619" max="4619" width="11.7109375" style="119" customWidth="1"/>
    <col min="4620" max="4622" width="10.7109375" style="119" customWidth="1"/>
    <col min="4623" max="4623" width="16.42578125" style="119" customWidth="1"/>
    <col min="4624" max="4864" width="9.140625" style="119"/>
    <col min="4865" max="4865" width="18.7109375" style="119" customWidth="1"/>
    <col min="4866" max="4866" width="34.7109375" style="119" customWidth="1"/>
    <col min="4867" max="4874" width="10.7109375" style="119" customWidth="1"/>
    <col min="4875" max="4875" width="11.7109375" style="119" customWidth="1"/>
    <col min="4876" max="4878" width="10.7109375" style="119" customWidth="1"/>
    <col min="4879" max="4879" width="16.42578125" style="119" customWidth="1"/>
    <col min="4880" max="5120" width="9.140625" style="119"/>
    <col min="5121" max="5121" width="18.7109375" style="119" customWidth="1"/>
    <col min="5122" max="5122" width="34.7109375" style="119" customWidth="1"/>
    <col min="5123" max="5130" width="10.7109375" style="119" customWidth="1"/>
    <col min="5131" max="5131" width="11.7109375" style="119" customWidth="1"/>
    <col min="5132" max="5134" width="10.7109375" style="119" customWidth="1"/>
    <col min="5135" max="5135" width="16.42578125" style="119" customWidth="1"/>
    <col min="5136" max="5376" width="9.140625" style="119"/>
    <col min="5377" max="5377" width="18.7109375" style="119" customWidth="1"/>
    <col min="5378" max="5378" width="34.7109375" style="119" customWidth="1"/>
    <col min="5379" max="5386" width="10.7109375" style="119" customWidth="1"/>
    <col min="5387" max="5387" width="11.7109375" style="119" customWidth="1"/>
    <col min="5388" max="5390" width="10.7109375" style="119" customWidth="1"/>
    <col min="5391" max="5391" width="16.42578125" style="119" customWidth="1"/>
    <col min="5392" max="5632" width="9.140625" style="119"/>
    <col min="5633" max="5633" width="18.7109375" style="119" customWidth="1"/>
    <col min="5634" max="5634" width="34.7109375" style="119" customWidth="1"/>
    <col min="5635" max="5642" width="10.7109375" style="119" customWidth="1"/>
    <col min="5643" max="5643" width="11.7109375" style="119" customWidth="1"/>
    <col min="5644" max="5646" width="10.7109375" style="119" customWidth="1"/>
    <col min="5647" max="5647" width="16.42578125" style="119" customWidth="1"/>
    <col min="5648" max="5888" width="9.140625" style="119"/>
    <col min="5889" max="5889" width="18.7109375" style="119" customWidth="1"/>
    <col min="5890" max="5890" width="34.7109375" style="119" customWidth="1"/>
    <col min="5891" max="5898" width="10.7109375" style="119" customWidth="1"/>
    <col min="5899" max="5899" width="11.7109375" style="119" customWidth="1"/>
    <col min="5900" max="5902" width="10.7109375" style="119" customWidth="1"/>
    <col min="5903" max="5903" width="16.42578125" style="119" customWidth="1"/>
    <col min="5904" max="6144" width="9.140625" style="119"/>
    <col min="6145" max="6145" width="18.7109375" style="119" customWidth="1"/>
    <col min="6146" max="6146" width="34.7109375" style="119" customWidth="1"/>
    <col min="6147" max="6154" width="10.7109375" style="119" customWidth="1"/>
    <col min="6155" max="6155" width="11.7109375" style="119" customWidth="1"/>
    <col min="6156" max="6158" width="10.7109375" style="119" customWidth="1"/>
    <col min="6159" max="6159" width="16.42578125" style="119" customWidth="1"/>
    <col min="6160" max="6400" width="9.140625" style="119"/>
    <col min="6401" max="6401" width="18.7109375" style="119" customWidth="1"/>
    <col min="6402" max="6402" width="34.7109375" style="119" customWidth="1"/>
    <col min="6403" max="6410" width="10.7109375" style="119" customWidth="1"/>
    <col min="6411" max="6411" width="11.7109375" style="119" customWidth="1"/>
    <col min="6412" max="6414" width="10.7109375" style="119" customWidth="1"/>
    <col min="6415" max="6415" width="16.42578125" style="119" customWidth="1"/>
    <col min="6416" max="6656" width="9.140625" style="119"/>
    <col min="6657" max="6657" width="18.7109375" style="119" customWidth="1"/>
    <col min="6658" max="6658" width="34.7109375" style="119" customWidth="1"/>
    <col min="6659" max="6666" width="10.7109375" style="119" customWidth="1"/>
    <col min="6667" max="6667" width="11.7109375" style="119" customWidth="1"/>
    <col min="6668" max="6670" width="10.7109375" style="119" customWidth="1"/>
    <col min="6671" max="6671" width="16.42578125" style="119" customWidth="1"/>
    <col min="6672" max="6912" width="9.140625" style="119"/>
    <col min="6913" max="6913" width="18.7109375" style="119" customWidth="1"/>
    <col min="6914" max="6914" width="34.7109375" style="119" customWidth="1"/>
    <col min="6915" max="6922" width="10.7109375" style="119" customWidth="1"/>
    <col min="6923" max="6923" width="11.7109375" style="119" customWidth="1"/>
    <col min="6924" max="6926" width="10.7109375" style="119" customWidth="1"/>
    <col min="6927" max="6927" width="16.42578125" style="119" customWidth="1"/>
    <col min="6928" max="7168" width="9.140625" style="119"/>
    <col min="7169" max="7169" width="18.7109375" style="119" customWidth="1"/>
    <col min="7170" max="7170" width="34.7109375" style="119" customWidth="1"/>
    <col min="7171" max="7178" width="10.7109375" style="119" customWidth="1"/>
    <col min="7179" max="7179" width="11.7109375" style="119" customWidth="1"/>
    <col min="7180" max="7182" width="10.7109375" style="119" customWidth="1"/>
    <col min="7183" max="7183" width="16.42578125" style="119" customWidth="1"/>
    <col min="7184" max="7424" width="9.140625" style="119"/>
    <col min="7425" max="7425" width="18.7109375" style="119" customWidth="1"/>
    <col min="7426" max="7426" width="34.7109375" style="119" customWidth="1"/>
    <col min="7427" max="7434" width="10.7109375" style="119" customWidth="1"/>
    <col min="7435" max="7435" width="11.7109375" style="119" customWidth="1"/>
    <col min="7436" max="7438" width="10.7109375" style="119" customWidth="1"/>
    <col min="7439" max="7439" width="16.42578125" style="119" customWidth="1"/>
    <col min="7440" max="7680" width="9.140625" style="119"/>
    <col min="7681" max="7681" width="18.7109375" style="119" customWidth="1"/>
    <col min="7682" max="7682" width="34.7109375" style="119" customWidth="1"/>
    <col min="7683" max="7690" width="10.7109375" style="119" customWidth="1"/>
    <col min="7691" max="7691" width="11.7109375" style="119" customWidth="1"/>
    <col min="7692" max="7694" width="10.7109375" style="119" customWidth="1"/>
    <col min="7695" max="7695" width="16.42578125" style="119" customWidth="1"/>
    <col min="7696" max="7936" width="9.140625" style="119"/>
    <col min="7937" max="7937" width="18.7109375" style="119" customWidth="1"/>
    <col min="7938" max="7938" width="34.7109375" style="119" customWidth="1"/>
    <col min="7939" max="7946" width="10.7109375" style="119" customWidth="1"/>
    <col min="7947" max="7947" width="11.7109375" style="119" customWidth="1"/>
    <col min="7948" max="7950" width="10.7109375" style="119" customWidth="1"/>
    <col min="7951" max="7951" width="16.42578125" style="119" customWidth="1"/>
    <col min="7952" max="8192" width="9.140625" style="119"/>
    <col min="8193" max="8193" width="18.7109375" style="119" customWidth="1"/>
    <col min="8194" max="8194" width="34.7109375" style="119" customWidth="1"/>
    <col min="8195" max="8202" width="10.7109375" style="119" customWidth="1"/>
    <col min="8203" max="8203" width="11.7109375" style="119" customWidth="1"/>
    <col min="8204" max="8206" width="10.7109375" style="119" customWidth="1"/>
    <col min="8207" max="8207" width="16.42578125" style="119" customWidth="1"/>
    <col min="8208" max="8448" width="9.140625" style="119"/>
    <col min="8449" max="8449" width="18.7109375" style="119" customWidth="1"/>
    <col min="8450" max="8450" width="34.7109375" style="119" customWidth="1"/>
    <col min="8451" max="8458" width="10.7109375" style="119" customWidth="1"/>
    <col min="8459" max="8459" width="11.7109375" style="119" customWidth="1"/>
    <col min="8460" max="8462" width="10.7109375" style="119" customWidth="1"/>
    <col min="8463" max="8463" width="16.42578125" style="119" customWidth="1"/>
    <col min="8464" max="8704" width="9.140625" style="119"/>
    <col min="8705" max="8705" width="18.7109375" style="119" customWidth="1"/>
    <col min="8706" max="8706" width="34.7109375" style="119" customWidth="1"/>
    <col min="8707" max="8714" width="10.7109375" style="119" customWidth="1"/>
    <col min="8715" max="8715" width="11.7109375" style="119" customWidth="1"/>
    <col min="8716" max="8718" width="10.7109375" style="119" customWidth="1"/>
    <col min="8719" max="8719" width="16.42578125" style="119" customWidth="1"/>
    <col min="8720" max="8960" width="9.140625" style="119"/>
    <col min="8961" max="8961" width="18.7109375" style="119" customWidth="1"/>
    <col min="8962" max="8962" width="34.7109375" style="119" customWidth="1"/>
    <col min="8963" max="8970" width="10.7109375" style="119" customWidth="1"/>
    <col min="8971" max="8971" width="11.7109375" style="119" customWidth="1"/>
    <col min="8972" max="8974" width="10.7109375" style="119" customWidth="1"/>
    <col min="8975" max="8975" width="16.42578125" style="119" customWidth="1"/>
    <col min="8976" max="9216" width="9.140625" style="119"/>
    <col min="9217" max="9217" width="18.7109375" style="119" customWidth="1"/>
    <col min="9218" max="9218" width="34.7109375" style="119" customWidth="1"/>
    <col min="9219" max="9226" width="10.7109375" style="119" customWidth="1"/>
    <col min="9227" max="9227" width="11.7109375" style="119" customWidth="1"/>
    <col min="9228" max="9230" width="10.7109375" style="119" customWidth="1"/>
    <col min="9231" max="9231" width="16.42578125" style="119" customWidth="1"/>
    <col min="9232" max="9472" width="9.140625" style="119"/>
    <col min="9473" max="9473" width="18.7109375" style="119" customWidth="1"/>
    <col min="9474" max="9474" width="34.7109375" style="119" customWidth="1"/>
    <col min="9475" max="9482" width="10.7109375" style="119" customWidth="1"/>
    <col min="9483" max="9483" width="11.7109375" style="119" customWidth="1"/>
    <col min="9484" max="9486" width="10.7109375" style="119" customWidth="1"/>
    <col min="9487" max="9487" width="16.42578125" style="119" customWidth="1"/>
    <col min="9488" max="9728" width="9.140625" style="119"/>
    <col min="9729" max="9729" width="18.7109375" style="119" customWidth="1"/>
    <col min="9730" max="9730" width="34.7109375" style="119" customWidth="1"/>
    <col min="9731" max="9738" width="10.7109375" style="119" customWidth="1"/>
    <col min="9739" max="9739" width="11.7109375" style="119" customWidth="1"/>
    <col min="9740" max="9742" width="10.7109375" style="119" customWidth="1"/>
    <col min="9743" max="9743" width="16.42578125" style="119" customWidth="1"/>
    <col min="9744" max="9984" width="9.140625" style="119"/>
    <col min="9985" max="9985" width="18.7109375" style="119" customWidth="1"/>
    <col min="9986" max="9986" width="34.7109375" style="119" customWidth="1"/>
    <col min="9987" max="9994" width="10.7109375" style="119" customWidth="1"/>
    <col min="9995" max="9995" width="11.7109375" style="119" customWidth="1"/>
    <col min="9996" max="9998" width="10.7109375" style="119" customWidth="1"/>
    <col min="9999" max="9999" width="16.42578125" style="119" customWidth="1"/>
    <col min="10000" max="10240" width="9.140625" style="119"/>
    <col min="10241" max="10241" width="18.7109375" style="119" customWidth="1"/>
    <col min="10242" max="10242" width="34.7109375" style="119" customWidth="1"/>
    <col min="10243" max="10250" width="10.7109375" style="119" customWidth="1"/>
    <col min="10251" max="10251" width="11.7109375" style="119" customWidth="1"/>
    <col min="10252" max="10254" width="10.7109375" style="119" customWidth="1"/>
    <col min="10255" max="10255" width="16.42578125" style="119" customWidth="1"/>
    <col min="10256" max="10496" width="9.140625" style="119"/>
    <col min="10497" max="10497" width="18.7109375" style="119" customWidth="1"/>
    <col min="10498" max="10498" width="34.7109375" style="119" customWidth="1"/>
    <col min="10499" max="10506" width="10.7109375" style="119" customWidth="1"/>
    <col min="10507" max="10507" width="11.7109375" style="119" customWidth="1"/>
    <col min="10508" max="10510" width="10.7109375" style="119" customWidth="1"/>
    <col min="10511" max="10511" width="16.42578125" style="119" customWidth="1"/>
    <col min="10512" max="10752" width="9.140625" style="119"/>
    <col min="10753" max="10753" width="18.7109375" style="119" customWidth="1"/>
    <col min="10754" max="10754" width="34.7109375" style="119" customWidth="1"/>
    <col min="10755" max="10762" width="10.7109375" style="119" customWidth="1"/>
    <col min="10763" max="10763" width="11.7109375" style="119" customWidth="1"/>
    <col min="10764" max="10766" width="10.7109375" style="119" customWidth="1"/>
    <col min="10767" max="10767" width="16.42578125" style="119" customWidth="1"/>
    <col min="10768" max="11008" width="9.140625" style="119"/>
    <col min="11009" max="11009" width="18.7109375" style="119" customWidth="1"/>
    <col min="11010" max="11010" width="34.7109375" style="119" customWidth="1"/>
    <col min="11011" max="11018" width="10.7109375" style="119" customWidth="1"/>
    <col min="11019" max="11019" width="11.7109375" style="119" customWidth="1"/>
    <col min="11020" max="11022" width="10.7109375" style="119" customWidth="1"/>
    <col min="11023" max="11023" width="16.42578125" style="119" customWidth="1"/>
    <col min="11024" max="11264" width="9.140625" style="119"/>
    <col min="11265" max="11265" width="18.7109375" style="119" customWidth="1"/>
    <col min="11266" max="11266" width="34.7109375" style="119" customWidth="1"/>
    <col min="11267" max="11274" width="10.7109375" style="119" customWidth="1"/>
    <col min="11275" max="11275" width="11.7109375" style="119" customWidth="1"/>
    <col min="11276" max="11278" width="10.7109375" style="119" customWidth="1"/>
    <col min="11279" max="11279" width="16.42578125" style="119" customWidth="1"/>
    <col min="11280" max="11520" width="9.140625" style="119"/>
    <col min="11521" max="11521" width="18.7109375" style="119" customWidth="1"/>
    <col min="11522" max="11522" width="34.7109375" style="119" customWidth="1"/>
    <col min="11523" max="11530" width="10.7109375" style="119" customWidth="1"/>
    <col min="11531" max="11531" width="11.7109375" style="119" customWidth="1"/>
    <col min="11532" max="11534" width="10.7109375" style="119" customWidth="1"/>
    <col min="11535" max="11535" width="16.42578125" style="119" customWidth="1"/>
    <col min="11536" max="11776" width="9.140625" style="119"/>
    <col min="11777" max="11777" width="18.7109375" style="119" customWidth="1"/>
    <col min="11778" max="11778" width="34.7109375" style="119" customWidth="1"/>
    <col min="11779" max="11786" width="10.7109375" style="119" customWidth="1"/>
    <col min="11787" max="11787" width="11.7109375" style="119" customWidth="1"/>
    <col min="11788" max="11790" width="10.7109375" style="119" customWidth="1"/>
    <col min="11791" max="11791" width="16.42578125" style="119" customWidth="1"/>
    <col min="11792" max="12032" width="9.140625" style="119"/>
    <col min="12033" max="12033" width="18.7109375" style="119" customWidth="1"/>
    <col min="12034" max="12034" width="34.7109375" style="119" customWidth="1"/>
    <col min="12035" max="12042" width="10.7109375" style="119" customWidth="1"/>
    <col min="12043" max="12043" width="11.7109375" style="119" customWidth="1"/>
    <col min="12044" max="12046" width="10.7109375" style="119" customWidth="1"/>
    <col min="12047" max="12047" width="16.42578125" style="119" customWidth="1"/>
    <col min="12048" max="12288" width="9.140625" style="119"/>
    <col min="12289" max="12289" width="18.7109375" style="119" customWidth="1"/>
    <col min="12290" max="12290" width="34.7109375" style="119" customWidth="1"/>
    <col min="12291" max="12298" width="10.7109375" style="119" customWidth="1"/>
    <col min="12299" max="12299" width="11.7109375" style="119" customWidth="1"/>
    <col min="12300" max="12302" width="10.7109375" style="119" customWidth="1"/>
    <col min="12303" max="12303" width="16.42578125" style="119" customWidth="1"/>
    <col min="12304" max="12544" width="9.140625" style="119"/>
    <col min="12545" max="12545" width="18.7109375" style="119" customWidth="1"/>
    <col min="12546" max="12546" width="34.7109375" style="119" customWidth="1"/>
    <col min="12547" max="12554" width="10.7109375" style="119" customWidth="1"/>
    <col min="12555" max="12555" width="11.7109375" style="119" customWidth="1"/>
    <col min="12556" max="12558" width="10.7109375" style="119" customWidth="1"/>
    <col min="12559" max="12559" width="16.42578125" style="119" customWidth="1"/>
    <col min="12560" max="12800" width="9.140625" style="119"/>
    <col min="12801" max="12801" width="18.7109375" style="119" customWidth="1"/>
    <col min="12802" max="12802" width="34.7109375" style="119" customWidth="1"/>
    <col min="12803" max="12810" width="10.7109375" style="119" customWidth="1"/>
    <col min="12811" max="12811" width="11.7109375" style="119" customWidth="1"/>
    <col min="12812" max="12814" width="10.7109375" style="119" customWidth="1"/>
    <col min="12815" max="12815" width="16.42578125" style="119" customWidth="1"/>
    <col min="12816" max="13056" width="9.140625" style="119"/>
    <col min="13057" max="13057" width="18.7109375" style="119" customWidth="1"/>
    <col min="13058" max="13058" width="34.7109375" style="119" customWidth="1"/>
    <col min="13059" max="13066" width="10.7109375" style="119" customWidth="1"/>
    <col min="13067" max="13067" width="11.7109375" style="119" customWidth="1"/>
    <col min="13068" max="13070" width="10.7109375" style="119" customWidth="1"/>
    <col min="13071" max="13071" width="16.42578125" style="119" customWidth="1"/>
    <col min="13072" max="13312" width="9.140625" style="119"/>
    <col min="13313" max="13313" width="18.7109375" style="119" customWidth="1"/>
    <col min="13314" max="13314" width="34.7109375" style="119" customWidth="1"/>
    <col min="13315" max="13322" width="10.7109375" style="119" customWidth="1"/>
    <col min="13323" max="13323" width="11.7109375" style="119" customWidth="1"/>
    <col min="13324" max="13326" width="10.7109375" style="119" customWidth="1"/>
    <col min="13327" max="13327" width="16.42578125" style="119" customWidth="1"/>
    <col min="13328" max="13568" width="9.140625" style="119"/>
    <col min="13569" max="13569" width="18.7109375" style="119" customWidth="1"/>
    <col min="13570" max="13570" width="34.7109375" style="119" customWidth="1"/>
    <col min="13571" max="13578" width="10.7109375" style="119" customWidth="1"/>
    <col min="13579" max="13579" width="11.7109375" style="119" customWidth="1"/>
    <col min="13580" max="13582" width="10.7109375" style="119" customWidth="1"/>
    <col min="13583" max="13583" width="16.42578125" style="119" customWidth="1"/>
    <col min="13584" max="13824" width="9.140625" style="119"/>
    <col min="13825" max="13825" width="18.7109375" style="119" customWidth="1"/>
    <col min="13826" max="13826" width="34.7109375" style="119" customWidth="1"/>
    <col min="13827" max="13834" width="10.7109375" style="119" customWidth="1"/>
    <col min="13835" max="13835" width="11.7109375" style="119" customWidth="1"/>
    <col min="13836" max="13838" width="10.7109375" style="119" customWidth="1"/>
    <col min="13839" max="13839" width="16.42578125" style="119" customWidth="1"/>
    <col min="13840" max="14080" width="9.140625" style="119"/>
    <col min="14081" max="14081" width="18.7109375" style="119" customWidth="1"/>
    <col min="14082" max="14082" width="34.7109375" style="119" customWidth="1"/>
    <col min="14083" max="14090" width="10.7109375" style="119" customWidth="1"/>
    <col min="14091" max="14091" width="11.7109375" style="119" customWidth="1"/>
    <col min="14092" max="14094" width="10.7109375" style="119" customWidth="1"/>
    <col min="14095" max="14095" width="16.42578125" style="119" customWidth="1"/>
    <col min="14096" max="14336" width="9.140625" style="119"/>
    <col min="14337" max="14337" width="18.7109375" style="119" customWidth="1"/>
    <col min="14338" max="14338" width="34.7109375" style="119" customWidth="1"/>
    <col min="14339" max="14346" width="10.7109375" style="119" customWidth="1"/>
    <col min="14347" max="14347" width="11.7109375" style="119" customWidth="1"/>
    <col min="14348" max="14350" width="10.7109375" style="119" customWidth="1"/>
    <col min="14351" max="14351" width="16.42578125" style="119" customWidth="1"/>
    <col min="14352" max="14592" width="9.140625" style="119"/>
    <col min="14593" max="14593" width="18.7109375" style="119" customWidth="1"/>
    <col min="14594" max="14594" width="34.7109375" style="119" customWidth="1"/>
    <col min="14595" max="14602" width="10.7109375" style="119" customWidth="1"/>
    <col min="14603" max="14603" width="11.7109375" style="119" customWidth="1"/>
    <col min="14604" max="14606" width="10.7109375" style="119" customWidth="1"/>
    <col min="14607" max="14607" width="16.42578125" style="119" customWidth="1"/>
    <col min="14608" max="14848" width="9.140625" style="119"/>
    <col min="14849" max="14849" width="18.7109375" style="119" customWidth="1"/>
    <col min="14850" max="14850" width="34.7109375" style="119" customWidth="1"/>
    <col min="14851" max="14858" width="10.7109375" style="119" customWidth="1"/>
    <col min="14859" max="14859" width="11.7109375" style="119" customWidth="1"/>
    <col min="14860" max="14862" width="10.7109375" style="119" customWidth="1"/>
    <col min="14863" max="14863" width="16.42578125" style="119" customWidth="1"/>
    <col min="14864" max="15104" width="9.140625" style="119"/>
    <col min="15105" max="15105" width="18.7109375" style="119" customWidth="1"/>
    <col min="15106" max="15106" width="34.7109375" style="119" customWidth="1"/>
    <col min="15107" max="15114" width="10.7109375" style="119" customWidth="1"/>
    <col min="15115" max="15115" width="11.7109375" style="119" customWidth="1"/>
    <col min="15116" max="15118" width="10.7109375" style="119" customWidth="1"/>
    <col min="15119" max="15119" width="16.42578125" style="119" customWidth="1"/>
    <col min="15120" max="15360" width="9.140625" style="119"/>
    <col min="15361" max="15361" width="18.7109375" style="119" customWidth="1"/>
    <col min="15362" max="15362" width="34.7109375" style="119" customWidth="1"/>
    <col min="15363" max="15370" width="10.7109375" style="119" customWidth="1"/>
    <col min="15371" max="15371" width="11.7109375" style="119" customWidth="1"/>
    <col min="15372" max="15374" width="10.7109375" style="119" customWidth="1"/>
    <col min="15375" max="15375" width="16.42578125" style="119" customWidth="1"/>
    <col min="15376" max="15616" width="9.140625" style="119"/>
    <col min="15617" max="15617" width="18.7109375" style="119" customWidth="1"/>
    <col min="15618" max="15618" width="34.7109375" style="119" customWidth="1"/>
    <col min="15619" max="15626" width="10.7109375" style="119" customWidth="1"/>
    <col min="15627" max="15627" width="11.7109375" style="119" customWidth="1"/>
    <col min="15628" max="15630" width="10.7109375" style="119" customWidth="1"/>
    <col min="15631" max="15631" width="16.42578125" style="119" customWidth="1"/>
    <col min="15632" max="15872" width="9.140625" style="119"/>
    <col min="15873" max="15873" width="18.7109375" style="119" customWidth="1"/>
    <col min="15874" max="15874" width="34.7109375" style="119" customWidth="1"/>
    <col min="15875" max="15882" width="10.7109375" style="119" customWidth="1"/>
    <col min="15883" max="15883" width="11.7109375" style="119" customWidth="1"/>
    <col min="15884" max="15886" width="10.7109375" style="119" customWidth="1"/>
    <col min="15887" max="15887" width="16.42578125" style="119" customWidth="1"/>
    <col min="15888" max="16128" width="9.140625" style="119"/>
    <col min="16129" max="16129" width="18.7109375" style="119" customWidth="1"/>
    <col min="16130" max="16130" width="34.7109375" style="119" customWidth="1"/>
    <col min="16131" max="16138" width="10.7109375" style="119" customWidth="1"/>
    <col min="16139" max="16139" width="11.7109375" style="119" customWidth="1"/>
    <col min="16140" max="16142" width="10.7109375" style="119" customWidth="1"/>
    <col min="16143" max="16143" width="16.42578125" style="119" customWidth="1"/>
    <col min="16144" max="16384" width="9.140625" style="119"/>
  </cols>
  <sheetData>
    <row r="1" spans="1:15" ht="32.25" customHeight="1" thickBot="1" x14ac:dyDescent="0.3">
      <c r="A1" s="81" t="s">
        <v>127</v>
      </c>
      <c r="B1" s="81" t="s">
        <v>1</v>
      </c>
      <c r="C1" s="192" t="s">
        <v>130</v>
      </c>
      <c r="D1" s="193" t="s">
        <v>131</v>
      </c>
      <c r="E1" s="193" t="s">
        <v>132</v>
      </c>
      <c r="F1" s="193" t="s">
        <v>133</v>
      </c>
      <c r="G1" s="193" t="s">
        <v>134</v>
      </c>
      <c r="H1" s="193" t="s">
        <v>135</v>
      </c>
      <c r="I1" s="193" t="s">
        <v>136</v>
      </c>
      <c r="J1" s="193" t="s">
        <v>137</v>
      </c>
      <c r="K1" s="193" t="s">
        <v>138</v>
      </c>
      <c r="L1" s="193" t="s">
        <v>139</v>
      </c>
      <c r="M1" s="193" t="s">
        <v>140</v>
      </c>
      <c r="N1" s="113" t="s">
        <v>141</v>
      </c>
      <c r="O1" s="81" t="s">
        <v>162</v>
      </c>
    </row>
    <row r="2" spans="1:15" ht="25.5" x14ac:dyDescent="0.25">
      <c r="A2" s="333" t="s">
        <v>191</v>
      </c>
      <c r="B2" s="194" t="s">
        <v>192</v>
      </c>
      <c r="C2" s="195">
        <v>2217</v>
      </c>
      <c r="D2" s="196">
        <v>1946</v>
      </c>
      <c r="E2" s="196">
        <v>1964</v>
      </c>
      <c r="F2" s="196">
        <v>2227</v>
      </c>
      <c r="G2" s="196">
        <v>2589</v>
      </c>
      <c r="H2" s="196">
        <v>2377</v>
      </c>
      <c r="I2" s="196">
        <v>2461</v>
      </c>
      <c r="J2" s="196">
        <v>2446</v>
      </c>
      <c r="K2" s="196">
        <v>2263</v>
      </c>
      <c r="L2" s="196">
        <v>2498</v>
      </c>
      <c r="M2" s="196">
        <v>2248</v>
      </c>
      <c r="N2" s="197">
        <v>1805</v>
      </c>
      <c r="O2" s="198">
        <f>SUM(C2:N2)</f>
        <v>27041</v>
      </c>
    </row>
    <row r="3" spans="1:15" ht="25.5" customHeight="1" x14ac:dyDescent="0.25">
      <c r="A3" s="358"/>
      <c r="B3" s="199" t="s">
        <v>193</v>
      </c>
      <c r="C3" s="131">
        <v>1138</v>
      </c>
      <c r="D3" s="132">
        <v>1101</v>
      </c>
      <c r="E3" s="132">
        <v>1164</v>
      </c>
      <c r="F3" s="132">
        <v>1303</v>
      </c>
      <c r="G3" s="132">
        <v>1500</v>
      </c>
      <c r="H3" s="132">
        <v>1361</v>
      </c>
      <c r="I3" s="132">
        <v>1349</v>
      </c>
      <c r="J3" s="132">
        <v>1359</v>
      </c>
      <c r="K3" s="132">
        <v>1335</v>
      </c>
      <c r="L3" s="132">
        <v>1343</v>
      </c>
      <c r="M3" s="132">
        <v>1118</v>
      </c>
      <c r="N3" s="133">
        <v>949</v>
      </c>
      <c r="O3" s="200">
        <f>SUM(C3:N3)</f>
        <v>15020</v>
      </c>
    </row>
    <row r="4" spans="1:15" ht="26.25" thickBot="1" x14ac:dyDescent="0.3">
      <c r="A4" s="358"/>
      <c r="B4" s="201" t="s">
        <v>194</v>
      </c>
      <c r="C4" s="31">
        <v>12369</v>
      </c>
      <c r="D4" s="32">
        <v>13714</v>
      </c>
      <c r="E4" s="32">
        <v>17127</v>
      </c>
      <c r="F4" s="32">
        <v>16677</v>
      </c>
      <c r="G4" s="32">
        <v>17481</v>
      </c>
      <c r="H4" s="32">
        <v>19304</v>
      </c>
      <c r="I4" s="32">
        <v>16628</v>
      </c>
      <c r="J4" s="32">
        <v>17080</v>
      </c>
      <c r="K4" s="32">
        <v>13051</v>
      </c>
      <c r="L4" s="32">
        <v>15149</v>
      </c>
      <c r="M4" s="32">
        <v>15749</v>
      </c>
      <c r="N4" s="33">
        <v>14284</v>
      </c>
      <c r="O4" s="202">
        <f>SUM(C4:N4)</f>
        <v>188613</v>
      </c>
    </row>
    <row r="5" spans="1:15" ht="25.5" x14ac:dyDescent="0.25">
      <c r="A5" s="257" t="s">
        <v>195</v>
      </c>
      <c r="B5" s="215" t="s">
        <v>196</v>
      </c>
      <c r="C5" s="37">
        <v>241</v>
      </c>
      <c r="D5" s="38">
        <v>155</v>
      </c>
      <c r="E5" s="38">
        <v>159</v>
      </c>
      <c r="F5" s="38">
        <v>175</v>
      </c>
      <c r="G5" s="38">
        <v>249</v>
      </c>
      <c r="H5" s="38">
        <v>259</v>
      </c>
      <c r="I5" s="38">
        <v>285</v>
      </c>
      <c r="J5" s="38">
        <v>322</v>
      </c>
      <c r="K5" s="38">
        <v>290</v>
      </c>
      <c r="L5" s="38">
        <v>252</v>
      </c>
      <c r="M5" s="38">
        <v>229</v>
      </c>
      <c r="N5" s="39">
        <v>195</v>
      </c>
      <c r="O5" s="203">
        <f>SUM(C5:N5)</f>
        <v>2811</v>
      </c>
    </row>
    <row r="6" spans="1:15" ht="25.5" x14ac:dyDescent="0.25">
      <c r="A6" s="253"/>
      <c r="B6" s="204" t="s">
        <v>197</v>
      </c>
      <c r="C6" s="37">
        <v>114</v>
      </c>
      <c r="D6" s="38">
        <v>112</v>
      </c>
      <c r="E6" s="38">
        <v>106</v>
      </c>
      <c r="F6" s="38">
        <v>61</v>
      </c>
      <c r="G6" s="38">
        <v>97</v>
      </c>
      <c r="H6" s="38">
        <v>116</v>
      </c>
      <c r="I6" s="38">
        <v>111</v>
      </c>
      <c r="J6" s="38">
        <v>97</v>
      </c>
      <c r="K6" s="38">
        <v>121</v>
      </c>
      <c r="L6" s="38">
        <v>125</v>
      </c>
      <c r="M6" s="38">
        <v>138</v>
      </c>
      <c r="N6" s="39">
        <v>72</v>
      </c>
      <c r="O6" s="205">
        <f t="shared" ref="O6:O11" si="0">SUM(C6:N6)</f>
        <v>1270</v>
      </c>
    </row>
    <row r="7" spans="1:15" x14ac:dyDescent="0.25">
      <c r="A7" s="253"/>
      <c r="B7" s="206" t="s">
        <v>198</v>
      </c>
      <c r="C7" s="207">
        <v>1589</v>
      </c>
      <c r="D7" s="208">
        <v>1327</v>
      </c>
      <c r="E7" s="208">
        <v>1428</v>
      </c>
      <c r="F7" s="208">
        <v>1568</v>
      </c>
      <c r="G7" s="208">
        <v>2000</v>
      </c>
      <c r="H7" s="208">
        <v>1956</v>
      </c>
      <c r="I7" s="208">
        <v>1751</v>
      </c>
      <c r="J7" s="208">
        <v>2395</v>
      </c>
      <c r="K7" s="208">
        <v>1907</v>
      </c>
      <c r="L7" s="208">
        <v>1592</v>
      </c>
      <c r="M7" s="208">
        <v>1744</v>
      </c>
      <c r="N7" s="209">
        <v>1474</v>
      </c>
      <c r="O7" s="205">
        <f t="shared" si="0"/>
        <v>20731</v>
      </c>
    </row>
    <row r="8" spans="1:15" ht="38.25" x14ac:dyDescent="0.25">
      <c r="A8" s="253"/>
      <c r="B8" s="204" t="s">
        <v>199</v>
      </c>
      <c r="C8" s="216">
        <v>7904</v>
      </c>
      <c r="D8" s="217">
        <v>6310</v>
      </c>
      <c r="E8" s="217">
        <v>6646</v>
      </c>
      <c r="F8" s="217">
        <v>6983</v>
      </c>
      <c r="G8" s="217">
        <v>8394</v>
      </c>
      <c r="H8" s="217">
        <v>7707</v>
      </c>
      <c r="I8" s="38">
        <v>8464</v>
      </c>
      <c r="J8" s="38">
        <v>8373</v>
      </c>
      <c r="K8" s="38">
        <v>7548</v>
      </c>
      <c r="L8" s="38">
        <v>7165</v>
      </c>
      <c r="M8" s="38">
        <v>5496</v>
      </c>
      <c r="N8" s="39">
        <v>4159</v>
      </c>
      <c r="O8" s="205">
        <f t="shared" si="0"/>
        <v>85149</v>
      </c>
    </row>
    <row r="9" spans="1:15" ht="25.5" customHeight="1" x14ac:dyDescent="0.25">
      <c r="A9" s="253"/>
      <c r="B9" s="204" t="s">
        <v>200</v>
      </c>
      <c r="C9" s="216">
        <v>5175</v>
      </c>
      <c r="D9" s="217">
        <v>4804</v>
      </c>
      <c r="E9" s="217">
        <v>5245</v>
      </c>
      <c r="F9" s="217">
        <v>6140</v>
      </c>
      <c r="G9" s="217">
        <v>6952</v>
      </c>
      <c r="H9" s="217">
        <v>6710</v>
      </c>
      <c r="I9" s="38">
        <v>7268</v>
      </c>
      <c r="J9" s="38">
        <v>5755</v>
      </c>
      <c r="K9" s="38">
        <v>3667</v>
      </c>
      <c r="L9" s="38">
        <v>3506</v>
      </c>
      <c r="M9" s="38">
        <v>2873</v>
      </c>
      <c r="N9" s="39">
        <v>3273</v>
      </c>
      <c r="O9" s="205">
        <f t="shared" si="0"/>
        <v>61368</v>
      </c>
    </row>
    <row r="10" spans="1:15" ht="25.5" customHeight="1" x14ac:dyDescent="0.25">
      <c r="A10" s="253"/>
      <c r="B10" s="204" t="s">
        <v>201</v>
      </c>
      <c r="C10" s="216">
        <v>852</v>
      </c>
      <c r="D10" s="217">
        <v>722</v>
      </c>
      <c r="E10" s="217">
        <v>767</v>
      </c>
      <c r="F10" s="217">
        <v>866</v>
      </c>
      <c r="G10" s="217">
        <v>905</v>
      </c>
      <c r="H10" s="217">
        <v>841</v>
      </c>
      <c r="I10" s="38">
        <v>839</v>
      </c>
      <c r="J10" s="38">
        <v>720</v>
      </c>
      <c r="K10" s="38">
        <v>612</v>
      </c>
      <c r="L10" s="38">
        <v>613</v>
      </c>
      <c r="M10" s="38">
        <v>520</v>
      </c>
      <c r="N10" s="39">
        <v>473</v>
      </c>
      <c r="O10" s="205">
        <f t="shared" si="0"/>
        <v>8730</v>
      </c>
    </row>
    <row r="11" spans="1:15" ht="39" thickBot="1" x14ac:dyDescent="0.3">
      <c r="A11" s="254"/>
      <c r="B11" s="210" t="s">
        <v>202</v>
      </c>
      <c r="C11" s="218">
        <v>520</v>
      </c>
      <c r="D11" s="44">
        <v>452</v>
      </c>
      <c r="E11" s="44">
        <v>419</v>
      </c>
      <c r="F11" s="44">
        <v>506</v>
      </c>
      <c r="G11" s="44">
        <v>756</v>
      </c>
      <c r="H11" s="44">
        <v>857</v>
      </c>
      <c r="I11" s="41">
        <v>1062</v>
      </c>
      <c r="J11" s="41">
        <v>996</v>
      </c>
      <c r="K11" s="41">
        <v>905</v>
      </c>
      <c r="L11" s="41">
        <v>656</v>
      </c>
      <c r="M11" s="41">
        <v>426</v>
      </c>
      <c r="N11" s="42">
        <v>371</v>
      </c>
      <c r="O11" s="211">
        <f t="shared" si="0"/>
        <v>7926</v>
      </c>
    </row>
    <row r="12" spans="1:15" ht="25.5" x14ac:dyDescent="0.25">
      <c r="A12" s="333" t="s">
        <v>203</v>
      </c>
      <c r="B12" s="212" t="s">
        <v>204</v>
      </c>
      <c r="C12" s="183">
        <v>16407</v>
      </c>
      <c r="D12" s="184">
        <v>12973</v>
      </c>
      <c r="E12" s="184">
        <v>13913</v>
      </c>
      <c r="F12" s="184">
        <v>16984</v>
      </c>
      <c r="G12" s="184">
        <v>17570</v>
      </c>
      <c r="H12" s="184">
        <v>17599</v>
      </c>
      <c r="I12" s="184">
        <v>16474</v>
      </c>
      <c r="J12" s="184">
        <v>16770</v>
      </c>
      <c r="K12" s="184">
        <v>14020</v>
      </c>
      <c r="L12" s="184">
        <v>13569</v>
      </c>
      <c r="M12" s="184">
        <v>12282</v>
      </c>
      <c r="N12" s="185">
        <v>8997</v>
      </c>
      <c r="O12" s="198">
        <f>SUM(C12:N12)</f>
        <v>177558</v>
      </c>
    </row>
    <row r="13" spans="1:15" x14ac:dyDescent="0.25">
      <c r="A13" s="358"/>
      <c r="B13" s="199" t="s">
        <v>205</v>
      </c>
      <c r="C13" s="131">
        <v>63725</v>
      </c>
      <c r="D13" s="132">
        <v>45241</v>
      </c>
      <c r="E13" s="132">
        <v>46012</v>
      </c>
      <c r="F13" s="132">
        <v>58978</v>
      </c>
      <c r="G13" s="132">
        <v>61718</v>
      </c>
      <c r="H13" s="132">
        <v>58496</v>
      </c>
      <c r="I13" s="132">
        <v>63129</v>
      </c>
      <c r="J13" s="132">
        <v>71787</v>
      </c>
      <c r="K13" s="132">
        <v>69410</v>
      </c>
      <c r="L13" s="132">
        <v>70602</v>
      </c>
      <c r="M13" s="132">
        <v>61981</v>
      </c>
      <c r="N13" s="133">
        <v>47179</v>
      </c>
      <c r="O13" s="213">
        <f t="shared" ref="O13:O18" si="1">SUM(C13:N13)</f>
        <v>718258</v>
      </c>
    </row>
    <row r="14" spans="1:15" ht="25.5" x14ac:dyDescent="0.25">
      <c r="A14" s="358"/>
      <c r="B14" s="199" t="s">
        <v>206</v>
      </c>
      <c r="C14" s="131">
        <f>21110+5368</f>
        <v>26478</v>
      </c>
      <c r="D14" s="132">
        <f>17513+4432</f>
        <v>21945</v>
      </c>
      <c r="E14" s="132">
        <f>18089+4645</f>
        <v>22734</v>
      </c>
      <c r="F14" s="132">
        <f>19826+5296</f>
        <v>25122</v>
      </c>
      <c r="G14" s="132">
        <f>18154+5199</f>
        <v>23353</v>
      </c>
      <c r="H14" s="132">
        <f>17388+5115</f>
        <v>22503</v>
      </c>
      <c r="I14" s="132">
        <f>17999+5088</f>
        <v>23087</v>
      </c>
      <c r="J14" s="132">
        <f>21652+6639</f>
        <v>28291</v>
      </c>
      <c r="K14" s="132">
        <f>25462+7523</f>
        <v>32985</v>
      </c>
      <c r="L14" s="132">
        <f>21533+6303</f>
        <v>27836</v>
      </c>
      <c r="M14" s="132">
        <f>18977+5330</f>
        <v>24307</v>
      </c>
      <c r="N14" s="133">
        <f>12888+3781</f>
        <v>16669</v>
      </c>
      <c r="O14" s="213">
        <f t="shared" si="1"/>
        <v>295310</v>
      </c>
    </row>
    <row r="15" spans="1:15" x14ac:dyDescent="0.25">
      <c r="A15" s="358"/>
      <c r="B15" s="199" t="s">
        <v>207</v>
      </c>
      <c r="C15" s="131">
        <v>812</v>
      </c>
      <c r="D15" s="132">
        <v>574</v>
      </c>
      <c r="E15" s="132">
        <v>659</v>
      </c>
      <c r="F15" s="132">
        <v>642</v>
      </c>
      <c r="G15" s="132">
        <v>642</v>
      </c>
      <c r="H15" s="132">
        <v>518</v>
      </c>
      <c r="I15" s="132">
        <v>669</v>
      </c>
      <c r="J15" s="132">
        <v>677</v>
      </c>
      <c r="K15" s="132">
        <v>741</v>
      </c>
      <c r="L15" s="132">
        <v>621</v>
      </c>
      <c r="M15" s="132">
        <v>507</v>
      </c>
      <c r="N15" s="133">
        <v>416</v>
      </c>
      <c r="O15" s="213">
        <f t="shared" si="1"/>
        <v>7478</v>
      </c>
    </row>
    <row r="16" spans="1:15" x14ac:dyDescent="0.25">
      <c r="A16" s="358"/>
      <c r="B16" s="199" t="s">
        <v>208</v>
      </c>
      <c r="C16" s="131">
        <v>11123</v>
      </c>
      <c r="D16" s="132">
        <v>8822</v>
      </c>
      <c r="E16" s="132">
        <v>9679</v>
      </c>
      <c r="F16" s="132">
        <v>9662</v>
      </c>
      <c r="G16" s="132">
        <v>10026</v>
      </c>
      <c r="H16" s="132">
        <v>10186</v>
      </c>
      <c r="I16" s="132">
        <v>10771</v>
      </c>
      <c r="J16" s="132">
        <v>12802</v>
      </c>
      <c r="K16" s="132">
        <v>11422</v>
      </c>
      <c r="L16" s="132">
        <v>10524</v>
      </c>
      <c r="M16" s="132">
        <v>9268</v>
      </c>
      <c r="N16" s="133">
        <v>7530</v>
      </c>
      <c r="O16" s="213">
        <f t="shared" si="1"/>
        <v>121815</v>
      </c>
    </row>
    <row r="17" spans="1:15" ht="25.5" customHeight="1" x14ac:dyDescent="0.25">
      <c r="A17" s="358"/>
      <c r="B17" s="199" t="s">
        <v>209</v>
      </c>
      <c r="C17" s="131">
        <v>8231</v>
      </c>
      <c r="D17" s="132">
        <v>8630</v>
      </c>
      <c r="E17" s="132">
        <v>9998</v>
      </c>
      <c r="F17" s="132">
        <v>10181</v>
      </c>
      <c r="G17" s="132">
        <v>14834</v>
      </c>
      <c r="H17" s="132">
        <v>15532</v>
      </c>
      <c r="I17" s="132">
        <v>15138</v>
      </c>
      <c r="J17" s="132">
        <v>18541</v>
      </c>
      <c r="K17" s="132">
        <v>17437</v>
      </c>
      <c r="L17" s="132">
        <v>9753</v>
      </c>
      <c r="M17" s="132">
        <v>6295</v>
      </c>
      <c r="N17" s="133">
        <v>6235</v>
      </c>
      <c r="O17" s="213">
        <f t="shared" si="1"/>
        <v>140805</v>
      </c>
    </row>
    <row r="18" spans="1:15" ht="15.75" thickBot="1" x14ac:dyDescent="0.3">
      <c r="A18" s="334"/>
      <c r="B18" s="201" t="s">
        <v>210</v>
      </c>
      <c r="C18" s="31">
        <v>11688</v>
      </c>
      <c r="D18" s="32">
        <v>12063</v>
      </c>
      <c r="E18" s="32">
        <v>13401</v>
      </c>
      <c r="F18" s="32">
        <v>10533</v>
      </c>
      <c r="G18" s="32">
        <v>9500</v>
      </c>
      <c r="H18" s="32">
        <v>8951</v>
      </c>
      <c r="I18" s="32">
        <v>10234</v>
      </c>
      <c r="J18" s="32">
        <v>10331</v>
      </c>
      <c r="K18" s="32">
        <v>10043</v>
      </c>
      <c r="L18" s="32">
        <v>10384</v>
      </c>
      <c r="M18" s="32">
        <v>9410</v>
      </c>
      <c r="N18" s="33">
        <v>10359</v>
      </c>
      <c r="O18" s="214">
        <f t="shared" si="1"/>
        <v>126897</v>
      </c>
    </row>
  </sheetData>
  <mergeCells count="3">
    <mergeCell ref="A2:A4"/>
    <mergeCell ref="A5:A11"/>
    <mergeCell ref="A12:A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Jelentés monitoring adatai</vt:lpstr>
      <vt:lpstr>Egyéb monitoring adatok</vt:lpstr>
      <vt:lpstr>Nyilvántartások adatai</vt:lpstr>
      <vt:lpstr>Nyilvántartások egyéb adatai</vt:lpstr>
    </vt:vector>
  </TitlesOfParts>
  <Company>KEKKH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BM-IHÁT</dc:creator>
  <cp:lastModifiedBy>Szemere András</cp:lastModifiedBy>
  <cp:lastPrinted>2017-06-27T07:32:31Z</cp:lastPrinted>
  <dcterms:created xsi:type="dcterms:W3CDTF">2017-04-05T13:53:22Z</dcterms:created>
  <dcterms:modified xsi:type="dcterms:W3CDTF">2019-03-14T13:32:09Z</dcterms:modified>
</cp:coreProperties>
</file>